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3250" windowHeight="12600" firstSheet="3" activeTab="10"/>
  </bookViews>
  <sheets>
    <sheet name="Приложение № 1" sheetId="1" r:id="rId1"/>
    <sheet name="Приложение № 2" sheetId="12" r:id="rId2"/>
    <sheet name="Приложение № 3" sheetId="6" r:id="rId3"/>
    <sheet name="Приложение № 4" sheetId="8" r:id="rId4"/>
    <sheet name="Приложение № 5" sheetId="2" r:id="rId5"/>
    <sheet name="Приложение № 6" sheetId="4" r:id="rId6"/>
    <sheet name="Приложение № 7" sheetId="10" r:id="rId7"/>
    <sheet name="Приложение № 8" sheetId="11" r:id="rId8"/>
    <sheet name="Приложение № 9" sheetId="5" r:id="rId9"/>
    <sheet name="Приложение № 10" sheetId="3" r:id="rId10"/>
    <sheet name="Приложение № 11" sheetId="9" r:id="rId11"/>
  </sheets>
  <definedNames>
    <definedName name="_ftn1" localSheetId="2">'Приложение № 3'!$C$10</definedName>
    <definedName name="_ftn2" localSheetId="2">'Приложение № 3'!$C$11</definedName>
    <definedName name="_ftn3" localSheetId="2">'Приложение № 3'!$C$12</definedName>
    <definedName name="_ftnref1" localSheetId="2">'Приложение № 3'!$C$7</definedName>
    <definedName name="_ftnref2" localSheetId="2">'Приложение № 3'!$D$7</definedName>
    <definedName name="_ftnref3" localSheetId="2">'Приложение № 3'!$E$7</definedName>
    <definedName name="_xlnm._FilterDatabase" localSheetId="10" hidden="1">'Приложение № 11'!$J$238:$J$466</definedName>
    <definedName name="_xlnm._FilterDatabase" localSheetId="3" hidden="1">'Приложение № 4'!$A$6:$E$922</definedName>
    <definedName name="_xlnm._FilterDatabase" localSheetId="5" hidden="1">'Приложение № 6'!$M$7:$M$401</definedName>
    <definedName name="_xlnm.Print_Area" localSheetId="9">'Приложение № 10'!$A$1:$I$599</definedName>
    <definedName name="_xlnm.Print_Area" localSheetId="10">'Приложение № 11'!$A$1:$G$466</definedName>
    <definedName name="_xlnm.Print_Area" localSheetId="3">'Приложение № 4'!$A$1:$E$922</definedName>
    <definedName name="_xlnm.Print_Area" localSheetId="4">'Приложение № 5'!$A$1:$E$611</definedName>
    <definedName name="_xlnm.Print_Area" localSheetId="5">'Приложение № 6'!$A$1:$K$401</definedName>
  </definedNames>
  <calcPr calcId="145621"/>
</workbook>
</file>

<file path=xl/calcChain.xml><?xml version="1.0" encoding="utf-8"?>
<calcChain xmlns="http://schemas.openxmlformats.org/spreadsheetml/2006/main">
  <c r="K239" i="9" l="1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238" i="9"/>
  <c r="C237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238" i="9"/>
  <c r="J8" i="9"/>
  <c r="F211" i="11"/>
  <c r="C211" i="11"/>
  <c r="M40" i="4" l="1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5" i="4"/>
  <c r="M396" i="4"/>
  <c r="M41" i="4"/>
  <c r="E614" i="2"/>
  <c r="E613" i="2"/>
  <c r="D613" i="2"/>
  <c r="D614" i="2"/>
  <c r="C614" i="2"/>
  <c r="C613" i="2"/>
  <c r="C21" i="8" l="1"/>
  <c r="A215" i="12" l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10" i="12" l="1"/>
  <c r="A211" i="12" s="1"/>
  <c r="A212" i="12" s="1"/>
  <c r="A213" i="12" s="1"/>
  <c r="A214" i="12" s="1"/>
  <c r="G237" i="9" l="1"/>
  <c r="J237" i="9" s="1"/>
  <c r="F237" i="9"/>
  <c r="E237" i="9"/>
  <c r="G7" i="9"/>
  <c r="F7" i="9"/>
  <c r="E7" i="9"/>
  <c r="C7" i="9"/>
  <c r="I240" i="3"/>
  <c r="F240" i="3"/>
  <c r="E240" i="3"/>
  <c r="D240" i="3"/>
  <c r="H209" i="11"/>
  <c r="H210" i="11"/>
  <c r="E209" i="11"/>
  <c r="E210" i="11"/>
  <c r="K394" i="4"/>
  <c r="J394" i="4"/>
  <c r="I394" i="4"/>
  <c r="H394" i="4"/>
  <c r="G394" i="4"/>
  <c r="F394" i="4"/>
  <c r="E394" i="4"/>
  <c r="D394" i="4"/>
  <c r="C394" i="4"/>
  <c r="D397" i="4"/>
  <c r="E397" i="4"/>
  <c r="M397" i="4" s="1"/>
  <c r="F397" i="4"/>
  <c r="G397" i="4"/>
  <c r="H397" i="4"/>
  <c r="I397" i="4"/>
  <c r="J397" i="4"/>
  <c r="K397" i="4"/>
  <c r="C397" i="4"/>
  <c r="K376" i="4"/>
  <c r="J376" i="4"/>
  <c r="I376" i="4"/>
  <c r="H376" i="4"/>
  <c r="G376" i="4"/>
  <c r="F376" i="4"/>
  <c r="E376" i="4"/>
  <c r="D376" i="4"/>
  <c r="C376" i="4"/>
  <c r="K233" i="4"/>
  <c r="J233" i="4"/>
  <c r="I233" i="4"/>
  <c r="H233" i="4"/>
  <c r="H398" i="4" s="1"/>
  <c r="G233" i="4"/>
  <c r="F233" i="4"/>
  <c r="D233" i="4"/>
  <c r="C233" i="4"/>
  <c r="C398" i="4" s="1"/>
  <c r="J7" i="9" l="1"/>
  <c r="G398" i="4"/>
  <c r="K398" i="4"/>
  <c r="M394" i="4"/>
  <c r="D398" i="4"/>
  <c r="F398" i="4"/>
  <c r="J398" i="4"/>
  <c r="M376" i="4"/>
  <c r="I398" i="4"/>
  <c r="C414" i="2"/>
  <c r="D414" i="2"/>
  <c r="E414" i="2"/>
  <c r="D610" i="2"/>
  <c r="E610" i="2"/>
  <c r="C610" i="2"/>
  <c r="C570" i="2"/>
  <c r="D570" i="2"/>
  <c r="E570" i="2"/>
  <c r="E472" i="2"/>
  <c r="D472" i="2"/>
  <c r="C472" i="2"/>
  <c r="D410" i="2"/>
  <c r="E410" i="2"/>
  <c r="C410" i="2"/>
  <c r="D184" i="2"/>
  <c r="E184" i="2"/>
  <c r="C184" i="2"/>
  <c r="E21" i="8"/>
  <c r="D21" i="8"/>
  <c r="D251" i="8"/>
  <c r="E251" i="8"/>
  <c r="C251" i="8"/>
  <c r="E481" i="8"/>
  <c r="E692" i="8"/>
  <c r="D692" i="8"/>
  <c r="C692" i="8"/>
  <c r="D407" i="10"/>
  <c r="E407" i="10"/>
  <c r="F407" i="10"/>
  <c r="G407" i="10"/>
  <c r="H407" i="10"/>
  <c r="C407" i="10"/>
  <c r="D355" i="10"/>
  <c r="E355" i="10"/>
  <c r="F355" i="10"/>
  <c r="G355" i="10"/>
  <c r="H355" i="10"/>
  <c r="C355" i="10"/>
  <c r="D220" i="10"/>
  <c r="E220" i="10"/>
  <c r="F220" i="10"/>
  <c r="G220" i="10"/>
  <c r="H220" i="10"/>
  <c r="C220" i="10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M237" i="6"/>
  <c r="L237" i="6"/>
  <c r="K237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I237" i="6"/>
  <c r="H237" i="6"/>
  <c r="G237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E237" i="6"/>
  <c r="D237" i="6"/>
  <c r="C237" i="6"/>
  <c r="C400" i="4" l="1"/>
  <c r="D400" i="4"/>
  <c r="D612" i="2"/>
  <c r="C612" i="2"/>
  <c r="E612" i="2"/>
  <c r="D528" i="3"/>
  <c r="E528" i="3"/>
  <c r="F528" i="3"/>
  <c r="G528" i="3"/>
  <c r="H528" i="3"/>
  <c r="I528" i="3"/>
  <c r="C528" i="3"/>
  <c r="I471" i="3"/>
  <c r="E471" i="3"/>
  <c r="D471" i="3"/>
  <c r="D32" i="2" l="1"/>
  <c r="E32" i="2"/>
  <c r="C32" i="2"/>
  <c r="N210" i="6" l="1"/>
  <c r="N211" i="6"/>
  <c r="N212" i="6"/>
  <c r="N213" i="6"/>
  <c r="N214" i="6"/>
  <c r="J210" i="6"/>
  <c r="J211" i="6"/>
  <c r="J212" i="6"/>
  <c r="J213" i="6"/>
  <c r="J214" i="6"/>
  <c r="F210" i="6"/>
  <c r="F211" i="6"/>
  <c r="F212" i="6"/>
  <c r="F213" i="6"/>
  <c r="F214" i="6"/>
  <c r="C14" i="3" l="1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12" i="3"/>
  <c r="D489" i="8" l="1"/>
  <c r="D481" i="8" s="1"/>
  <c r="C484" i="8"/>
  <c r="C481" i="8" s="1"/>
  <c r="E19" i="8"/>
  <c r="D19" i="8"/>
  <c r="C19" i="8"/>
  <c r="E17" i="8"/>
  <c r="D17" i="8"/>
  <c r="C17" i="8"/>
  <c r="E15" i="8"/>
  <c r="D15" i="8"/>
  <c r="C15" i="8"/>
  <c r="E13" i="8"/>
  <c r="D13" i="8"/>
  <c r="C13" i="8"/>
  <c r="E11" i="8"/>
  <c r="D11" i="8"/>
  <c r="C11" i="8"/>
  <c r="E9" i="8"/>
  <c r="D9" i="8"/>
  <c r="C9" i="8"/>
  <c r="E7" i="8"/>
  <c r="D7" i="8"/>
  <c r="C7" i="8"/>
  <c r="D922" i="8" l="1"/>
  <c r="E922" i="8"/>
  <c r="C922" i="8"/>
  <c r="F408" i="10"/>
  <c r="D408" i="10"/>
  <c r="G408" i="10"/>
  <c r="H408" i="10"/>
  <c r="C925" i="8" l="1"/>
  <c r="E925" i="8" s="1"/>
  <c r="E924" i="8" s="1"/>
  <c r="C408" i="10"/>
  <c r="E408" i="10"/>
  <c r="D925" i="8" l="1"/>
  <c r="E486" i="2"/>
  <c r="D486" i="2"/>
  <c r="C486" i="2"/>
  <c r="E47" i="2"/>
  <c r="D47" i="2"/>
  <c r="C47" i="2"/>
  <c r="J237" i="6"/>
  <c r="N209" i="6"/>
  <c r="J209" i="6"/>
  <c r="F209" i="6"/>
  <c r="N208" i="6"/>
  <c r="J208" i="6"/>
  <c r="F208" i="6"/>
  <c r="N207" i="6"/>
  <c r="J207" i="6"/>
  <c r="F207" i="6"/>
  <c r="N206" i="6"/>
  <c r="J206" i="6"/>
  <c r="F206" i="6"/>
  <c r="N205" i="6"/>
  <c r="J205" i="6"/>
  <c r="F205" i="6"/>
  <c r="N204" i="6"/>
  <c r="J204" i="6"/>
  <c r="F204" i="6"/>
  <c r="N203" i="6"/>
  <c r="J203" i="6"/>
  <c r="F203" i="6"/>
  <c r="N202" i="6"/>
  <c r="J202" i="6"/>
  <c r="F202" i="6"/>
  <c r="N201" i="6"/>
  <c r="J201" i="6"/>
  <c r="F201" i="6"/>
  <c r="N200" i="6"/>
  <c r="J200" i="6"/>
  <c r="F200" i="6"/>
  <c r="N199" i="6"/>
  <c r="J199" i="6"/>
  <c r="F199" i="6"/>
  <c r="N198" i="6"/>
  <c r="J198" i="6"/>
  <c r="F198" i="6"/>
  <c r="N197" i="6"/>
  <c r="J197" i="6"/>
  <c r="F197" i="6"/>
  <c r="N196" i="6"/>
  <c r="J196" i="6"/>
  <c r="F196" i="6"/>
  <c r="N195" i="6"/>
  <c r="J195" i="6"/>
  <c r="F195" i="6"/>
  <c r="N194" i="6"/>
  <c r="J194" i="6"/>
  <c r="F194" i="6"/>
  <c r="N193" i="6"/>
  <c r="J193" i="6"/>
  <c r="F193" i="6"/>
  <c r="N192" i="6"/>
  <c r="J192" i="6"/>
  <c r="F192" i="6"/>
  <c r="N191" i="6"/>
  <c r="J191" i="6"/>
  <c r="F191" i="6"/>
  <c r="N190" i="6"/>
  <c r="J190" i="6"/>
  <c r="F190" i="6"/>
  <c r="N189" i="6"/>
  <c r="J189" i="6"/>
  <c r="F189" i="6"/>
  <c r="N188" i="6"/>
  <c r="J188" i="6"/>
  <c r="F188" i="6"/>
  <c r="N187" i="6"/>
  <c r="J187" i="6"/>
  <c r="F187" i="6"/>
  <c r="N186" i="6"/>
  <c r="J186" i="6"/>
  <c r="F186" i="6"/>
  <c r="N185" i="6"/>
  <c r="J185" i="6"/>
  <c r="F185" i="6"/>
  <c r="N184" i="6"/>
  <c r="J184" i="6"/>
  <c r="F184" i="6"/>
  <c r="N183" i="6"/>
  <c r="J183" i="6"/>
  <c r="F183" i="6"/>
  <c r="N182" i="6"/>
  <c r="J182" i="6"/>
  <c r="F182" i="6"/>
  <c r="N181" i="6"/>
  <c r="J181" i="6"/>
  <c r="F181" i="6"/>
  <c r="N180" i="6"/>
  <c r="J180" i="6"/>
  <c r="F180" i="6"/>
  <c r="N179" i="6"/>
  <c r="J179" i="6"/>
  <c r="F179" i="6"/>
  <c r="N178" i="6"/>
  <c r="J178" i="6"/>
  <c r="F178" i="6"/>
  <c r="N177" i="6"/>
  <c r="J177" i="6"/>
  <c r="F177" i="6"/>
  <c r="N176" i="6"/>
  <c r="J176" i="6"/>
  <c r="F176" i="6"/>
  <c r="N175" i="6"/>
  <c r="J175" i="6"/>
  <c r="F175" i="6"/>
  <c r="N174" i="6"/>
  <c r="J174" i="6"/>
  <c r="F174" i="6"/>
  <c r="N173" i="6"/>
  <c r="J173" i="6"/>
  <c r="F173" i="6"/>
  <c r="N172" i="6"/>
  <c r="J172" i="6"/>
  <c r="F172" i="6"/>
  <c r="N171" i="6"/>
  <c r="J171" i="6"/>
  <c r="F171" i="6"/>
  <c r="N170" i="6"/>
  <c r="J170" i="6"/>
  <c r="F170" i="6"/>
  <c r="N169" i="6"/>
  <c r="J169" i="6"/>
  <c r="F169" i="6"/>
  <c r="N168" i="6"/>
  <c r="J168" i="6"/>
  <c r="F168" i="6"/>
  <c r="N167" i="6"/>
  <c r="J167" i="6"/>
  <c r="F167" i="6"/>
  <c r="N166" i="6"/>
  <c r="J166" i="6"/>
  <c r="F166" i="6"/>
  <c r="N165" i="6"/>
  <c r="J165" i="6"/>
  <c r="F165" i="6"/>
  <c r="N164" i="6"/>
  <c r="J164" i="6"/>
  <c r="F164" i="6"/>
  <c r="N163" i="6"/>
  <c r="J163" i="6"/>
  <c r="F163" i="6"/>
  <c r="N162" i="6"/>
  <c r="J162" i="6"/>
  <c r="F162" i="6"/>
  <c r="N161" i="6"/>
  <c r="J161" i="6"/>
  <c r="F161" i="6"/>
  <c r="N160" i="6"/>
  <c r="J160" i="6"/>
  <c r="F160" i="6"/>
  <c r="N159" i="6"/>
  <c r="J159" i="6"/>
  <c r="F159" i="6"/>
  <c r="N158" i="6"/>
  <c r="J158" i="6"/>
  <c r="F158" i="6"/>
  <c r="N157" i="6"/>
  <c r="J157" i="6"/>
  <c r="F157" i="6"/>
  <c r="N156" i="6"/>
  <c r="J156" i="6"/>
  <c r="F156" i="6"/>
  <c r="N155" i="6"/>
  <c r="J155" i="6"/>
  <c r="F155" i="6"/>
  <c r="N154" i="6"/>
  <c r="J154" i="6"/>
  <c r="F154" i="6"/>
  <c r="N153" i="6"/>
  <c r="J153" i="6"/>
  <c r="F153" i="6"/>
  <c r="N152" i="6"/>
  <c r="J152" i="6"/>
  <c r="F152" i="6"/>
  <c r="N151" i="6"/>
  <c r="J151" i="6"/>
  <c r="F151" i="6"/>
  <c r="N150" i="6"/>
  <c r="J150" i="6"/>
  <c r="F150" i="6"/>
  <c r="N149" i="6"/>
  <c r="J149" i="6"/>
  <c r="F149" i="6"/>
  <c r="N148" i="6"/>
  <c r="J148" i="6"/>
  <c r="F148" i="6"/>
  <c r="N147" i="6"/>
  <c r="J147" i="6"/>
  <c r="F147" i="6"/>
  <c r="N146" i="6"/>
  <c r="J146" i="6"/>
  <c r="F146" i="6"/>
  <c r="N145" i="6"/>
  <c r="J145" i="6"/>
  <c r="F145" i="6"/>
  <c r="N144" i="6"/>
  <c r="J144" i="6"/>
  <c r="F144" i="6"/>
  <c r="N143" i="6"/>
  <c r="J143" i="6"/>
  <c r="F143" i="6"/>
  <c r="N142" i="6"/>
  <c r="J142" i="6"/>
  <c r="F142" i="6"/>
  <c r="N141" i="6"/>
  <c r="J141" i="6"/>
  <c r="F141" i="6"/>
  <c r="N140" i="6"/>
  <c r="J140" i="6"/>
  <c r="F140" i="6"/>
  <c r="N139" i="6"/>
  <c r="J139" i="6"/>
  <c r="F139" i="6"/>
  <c r="N138" i="6"/>
  <c r="J138" i="6"/>
  <c r="F138" i="6"/>
  <c r="N137" i="6"/>
  <c r="J137" i="6"/>
  <c r="F137" i="6"/>
  <c r="N136" i="6"/>
  <c r="J136" i="6"/>
  <c r="F136" i="6"/>
  <c r="N135" i="6"/>
  <c r="J135" i="6"/>
  <c r="F135" i="6"/>
  <c r="N134" i="6"/>
  <c r="J134" i="6"/>
  <c r="F134" i="6"/>
  <c r="N133" i="6"/>
  <c r="J133" i="6"/>
  <c r="F133" i="6"/>
  <c r="N132" i="6"/>
  <c r="J132" i="6"/>
  <c r="F132" i="6"/>
  <c r="N131" i="6"/>
  <c r="J131" i="6"/>
  <c r="F131" i="6"/>
  <c r="N130" i="6"/>
  <c r="J130" i="6"/>
  <c r="F130" i="6"/>
  <c r="N129" i="6"/>
  <c r="J129" i="6"/>
  <c r="F129" i="6"/>
  <c r="N128" i="6"/>
  <c r="J128" i="6"/>
  <c r="F128" i="6"/>
  <c r="N127" i="6"/>
  <c r="J127" i="6"/>
  <c r="F127" i="6"/>
  <c r="N126" i="6"/>
  <c r="J126" i="6"/>
  <c r="F126" i="6"/>
  <c r="N125" i="6"/>
  <c r="J125" i="6"/>
  <c r="F125" i="6"/>
  <c r="N124" i="6"/>
  <c r="J124" i="6"/>
  <c r="F124" i="6"/>
  <c r="N123" i="6"/>
  <c r="J123" i="6"/>
  <c r="F123" i="6"/>
  <c r="N122" i="6"/>
  <c r="J122" i="6"/>
  <c r="F122" i="6"/>
  <c r="N121" i="6"/>
  <c r="J121" i="6"/>
  <c r="F121" i="6"/>
  <c r="N120" i="6"/>
  <c r="J120" i="6"/>
  <c r="F120" i="6"/>
  <c r="N119" i="6"/>
  <c r="J119" i="6"/>
  <c r="F119" i="6"/>
  <c r="N118" i="6"/>
  <c r="J118" i="6"/>
  <c r="F118" i="6"/>
  <c r="N117" i="6"/>
  <c r="J117" i="6"/>
  <c r="F117" i="6"/>
  <c r="N116" i="6"/>
  <c r="J116" i="6"/>
  <c r="F116" i="6"/>
  <c r="N115" i="6"/>
  <c r="J115" i="6"/>
  <c r="F115" i="6"/>
  <c r="N114" i="6"/>
  <c r="J114" i="6"/>
  <c r="F114" i="6"/>
  <c r="N113" i="6"/>
  <c r="J113" i="6"/>
  <c r="F113" i="6"/>
  <c r="N112" i="6"/>
  <c r="J112" i="6"/>
  <c r="F112" i="6"/>
  <c r="N111" i="6"/>
  <c r="J111" i="6"/>
  <c r="F111" i="6"/>
  <c r="N110" i="6"/>
  <c r="J110" i="6"/>
  <c r="F110" i="6"/>
  <c r="N109" i="6"/>
  <c r="J109" i="6"/>
  <c r="F109" i="6"/>
  <c r="N108" i="6"/>
  <c r="J108" i="6"/>
  <c r="F108" i="6"/>
  <c r="N107" i="6"/>
  <c r="J107" i="6"/>
  <c r="F107" i="6"/>
  <c r="N106" i="6"/>
  <c r="J106" i="6"/>
  <c r="F106" i="6"/>
  <c r="N105" i="6"/>
  <c r="J105" i="6"/>
  <c r="F105" i="6"/>
  <c r="N104" i="6"/>
  <c r="J104" i="6"/>
  <c r="F104" i="6"/>
  <c r="N103" i="6"/>
  <c r="J103" i="6"/>
  <c r="F103" i="6"/>
  <c r="N102" i="6"/>
  <c r="J102" i="6"/>
  <c r="F102" i="6"/>
  <c r="N101" i="6"/>
  <c r="J101" i="6"/>
  <c r="F101" i="6"/>
  <c r="N100" i="6"/>
  <c r="J100" i="6"/>
  <c r="F100" i="6"/>
  <c r="N99" i="6"/>
  <c r="J99" i="6"/>
  <c r="F99" i="6"/>
  <c r="N98" i="6"/>
  <c r="J98" i="6"/>
  <c r="F98" i="6"/>
  <c r="N97" i="6"/>
  <c r="J97" i="6"/>
  <c r="F97" i="6"/>
  <c r="N96" i="6"/>
  <c r="J96" i="6"/>
  <c r="F96" i="6"/>
  <c r="N95" i="6"/>
  <c r="J95" i="6"/>
  <c r="F95" i="6"/>
  <c r="N94" i="6"/>
  <c r="J94" i="6"/>
  <c r="F94" i="6"/>
  <c r="N93" i="6"/>
  <c r="J93" i="6"/>
  <c r="F93" i="6"/>
  <c r="N92" i="6"/>
  <c r="J92" i="6"/>
  <c r="F92" i="6"/>
  <c r="N91" i="6"/>
  <c r="J91" i="6"/>
  <c r="F91" i="6"/>
  <c r="N90" i="6"/>
  <c r="J90" i="6"/>
  <c r="F90" i="6"/>
  <c r="N89" i="6"/>
  <c r="J89" i="6"/>
  <c r="F89" i="6"/>
  <c r="N88" i="6"/>
  <c r="J88" i="6"/>
  <c r="F88" i="6"/>
  <c r="N87" i="6"/>
  <c r="J87" i="6"/>
  <c r="F87" i="6"/>
  <c r="N86" i="6"/>
  <c r="J86" i="6"/>
  <c r="F86" i="6"/>
  <c r="N85" i="6"/>
  <c r="J85" i="6"/>
  <c r="F85" i="6"/>
  <c r="N84" i="6"/>
  <c r="J84" i="6"/>
  <c r="F84" i="6"/>
  <c r="N83" i="6"/>
  <c r="J83" i="6"/>
  <c r="F83" i="6"/>
  <c r="N82" i="6"/>
  <c r="J82" i="6"/>
  <c r="F82" i="6"/>
  <c r="N81" i="6"/>
  <c r="J81" i="6"/>
  <c r="F81" i="6"/>
  <c r="N80" i="6"/>
  <c r="J80" i="6"/>
  <c r="F80" i="6"/>
  <c r="N79" i="6"/>
  <c r="J79" i="6"/>
  <c r="F79" i="6"/>
  <c r="N78" i="6"/>
  <c r="J78" i="6"/>
  <c r="F78" i="6"/>
  <c r="N77" i="6"/>
  <c r="J77" i="6"/>
  <c r="F77" i="6"/>
  <c r="N76" i="6"/>
  <c r="J76" i="6"/>
  <c r="F76" i="6"/>
  <c r="N75" i="6"/>
  <c r="J75" i="6"/>
  <c r="F75" i="6"/>
  <c r="N74" i="6"/>
  <c r="J74" i="6"/>
  <c r="F74" i="6"/>
  <c r="N73" i="6"/>
  <c r="J73" i="6"/>
  <c r="F73" i="6"/>
  <c r="N72" i="6"/>
  <c r="J72" i="6"/>
  <c r="F72" i="6"/>
  <c r="N71" i="6"/>
  <c r="J71" i="6"/>
  <c r="F71" i="6"/>
  <c r="N70" i="6"/>
  <c r="J70" i="6"/>
  <c r="F70" i="6"/>
  <c r="N69" i="6"/>
  <c r="J69" i="6"/>
  <c r="F69" i="6"/>
  <c r="N68" i="6"/>
  <c r="J68" i="6"/>
  <c r="F68" i="6"/>
  <c r="N67" i="6"/>
  <c r="J67" i="6"/>
  <c r="F67" i="6"/>
  <c r="N66" i="6"/>
  <c r="J66" i="6"/>
  <c r="F66" i="6"/>
  <c r="N65" i="6"/>
  <c r="J65" i="6"/>
  <c r="F65" i="6"/>
  <c r="N64" i="6"/>
  <c r="J64" i="6"/>
  <c r="F64" i="6"/>
  <c r="N63" i="6"/>
  <c r="J63" i="6"/>
  <c r="F63" i="6"/>
  <c r="N62" i="6"/>
  <c r="J62" i="6"/>
  <c r="F62" i="6"/>
  <c r="N61" i="6"/>
  <c r="J61" i="6"/>
  <c r="F61" i="6"/>
  <c r="N60" i="6"/>
  <c r="J60" i="6"/>
  <c r="F60" i="6"/>
  <c r="N59" i="6"/>
  <c r="J59" i="6"/>
  <c r="F59" i="6"/>
  <c r="N58" i="6"/>
  <c r="J58" i="6"/>
  <c r="F58" i="6"/>
  <c r="N57" i="6"/>
  <c r="J57" i="6"/>
  <c r="F57" i="6"/>
  <c r="N56" i="6"/>
  <c r="J56" i="6"/>
  <c r="F56" i="6"/>
  <c r="N55" i="6"/>
  <c r="J55" i="6"/>
  <c r="F55" i="6"/>
  <c r="N54" i="6"/>
  <c r="J54" i="6"/>
  <c r="F54" i="6"/>
  <c r="N53" i="6"/>
  <c r="J53" i="6"/>
  <c r="F53" i="6"/>
  <c r="N52" i="6"/>
  <c r="J52" i="6"/>
  <c r="F52" i="6"/>
  <c r="N51" i="6"/>
  <c r="J51" i="6"/>
  <c r="F51" i="6"/>
  <c r="N50" i="6"/>
  <c r="J50" i="6"/>
  <c r="F50" i="6"/>
  <c r="N49" i="6"/>
  <c r="J49" i="6"/>
  <c r="F49" i="6"/>
  <c r="N48" i="6"/>
  <c r="J48" i="6"/>
  <c r="F48" i="6"/>
  <c r="N47" i="6"/>
  <c r="J47" i="6"/>
  <c r="F47" i="6"/>
  <c r="N46" i="6"/>
  <c r="J46" i="6"/>
  <c r="F46" i="6"/>
  <c r="N45" i="6"/>
  <c r="J45" i="6"/>
  <c r="F45" i="6"/>
  <c r="N44" i="6"/>
  <c r="J44" i="6"/>
  <c r="F44" i="6"/>
  <c r="N43" i="6"/>
  <c r="J43" i="6"/>
  <c r="F43" i="6"/>
  <c r="N42" i="6"/>
  <c r="J42" i="6"/>
  <c r="F42" i="6"/>
  <c r="N41" i="6"/>
  <c r="J41" i="6"/>
  <c r="F41" i="6"/>
  <c r="N40" i="6"/>
  <c r="J40" i="6"/>
  <c r="F40" i="6"/>
  <c r="N39" i="6"/>
  <c r="J39" i="6"/>
  <c r="F39" i="6"/>
  <c r="N38" i="6"/>
  <c r="J38" i="6"/>
  <c r="F38" i="6"/>
  <c r="N37" i="6"/>
  <c r="J37" i="6"/>
  <c r="F37" i="6"/>
  <c r="N36" i="6"/>
  <c r="J36" i="6"/>
  <c r="F36" i="6"/>
  <c r="N35" i="6"/>
  <c r="J35" i="6"/>
  <c r="F35" i="6"/>
  <c r="N34" i="6"/>
  <c r="J34" i="6"/>
  <c r="F34" i="6"/>
  <c r="N33" i="6"/>
  <c r="J33" i="6"/>
  <c r="F33" i="6"/>
  <c r="N32" i="6"/>
  <c r="J32" i="6"/>
  <c r="F32" i="6"/>
  <c r="N31" i="6"/>
  <c r="J31" i="6"/>
  <c r="F31" i="6"/>
  <c r="N30" i="6"/>
  <c r="J30" i="6"/>
  <c r="F30" i="6"/>
  <c r="N29" i="6"/>
  <c r="J29" i="6"/>
  <c r="F29" i="6"/>
  <c r="N28" i="6"/>
  <c r="J28" i="6"/>
  <c r="F28" i="6"/>
  <c r="N27" i="6"/>
  <c r="J27" i="6"/>
  <c r="F27" i="6"/>
  <c r="N26" i="6"/>
  <c r="J26" i="6"/>
  <c r="F26" i="6"/>
  <c r="N25" i="6"/>
  <c r="J25" i="6"/>
  <c r="F25" i="6"/>
  <c r="N24" i="6"/>
  <c r="J24" i="6"/>
  <c r="F24" i="6"/>
  <c r="N23" i="6"/>
  <c r="J23" i="6"/>
  <c r="F23" i="6"/>
  <c r="N22" i="6"/>
  <c r="J22" i="6"/>
  <c r="F22" i="6"/>
  <c r="N21" i="6"/>
  <c r="J21" i="6"/>
  <c r="F21" i="6"/>
  <c r="N20" i="6"/>
  <c r="J20" i="6"/>
  <c r="F20" i="6"/>
  <c r="N19" i="6"/>
  <c r="J19" i="6"/>
  <c r="F19" i="6"/>
  <c r="N18" i="6"/>
  <c r="J18" i="6"/>
  <c r="F18" i="6"/>
  <c r="N17" i="6"/>
  <c r="J17" i="6"/>
  <c r="F17" i="6"/>
  <c r="N16" i="6"/>
  <c r="J16" i="6"/>
  <c r="F16" i="6"/>
  <c r="N15" i="6"/>
  <c r="J15" i="6"/>
  <c r="F15" i="6"/>
  <c r="N14" i="6"/>
  <c r="J14" i="6"/>
  <c r="F14" i="6"/>
  <c r="N13" i="6"/>
  <c r="J13" i="6"/>
  <c r="F13" i="6"/>
  <c r="N12" i="6"/>
  <c r="J12" i="6"/>
  <c r="F12" i="6"/>
  <c r="N11" i="6"/>
  <c r="J11" i="6"/>
  <c r="F11" i="6"/>
  <c r="N10" i="6"/>
  <c r="J10" i="6"/>
  <c r="F10" i="6"/>
  <c r="N9" i="6"/>
  <c r="J9" i="6"/>
  <c r="F9" i="6"/>
  <c r="N8" i="6"/>
  <c r="J8" i="6"/>
  <c r="F8" i="6"/>
  <c r="C611" i="2" l="1"/>
  <c r="D611" i="2"/>
  <c r="I47" i="2" s="1"/>
  <c r="E611" i="2"/>
  <c r="N237" i="6"/>
  <c r="F237" i="6"/>
  <c r="C527" i="3"/>
  <c r="D527" i="3"/>
  <c r="E527" i="3"/>
  <c r="F527" i="3"/>
  <c r="G527" i="3"/>
  <c r="H527" i="3"/>
  <c r="I527" i="3"/>
  <c r="H373" i="3"/>
  <c r="H315" i="3"/>
  <c r="H308" i="3"/>
  <c r="G270" i="3"/>
  <c r="H266" i="3"/>
  <c r="H264" i="3"/>
  <c r="F244" i="3"/>
  <c r="F471" i="3" s="1"/>
  <c r="G243" i="3"/>
  <c r="G471" i="3" s="1"/>
  <c r="G13" i="3"/>
  <c r="H142" i="3"/>
  <c r="C142" i="3" s="1"/>
  <c r="I486" i="2" l="1"/>
  <c r="H410" i="2"/>
  <c r="H610" i="2"/>
  <c r="H414" i="2"/>
  <c r="H472" i="2"/>
  <c r="H570" i="2"/>
  <c r="H184" i="2"/>
  <c r="H32" i="2"/>
  <c r="H486" i="2"/>
  <c r="I184" i="2"/>
  <c r="I570" i="2"/>
  <c r="I410" i="2"/>
  <c r="I472" i="2"/>
  <c r="I414" i="2"/>
  <c r="I610" i="2"/>
  <c r="I32" i="2"/>
  <c r="I614" i="2" s="1"/>
  <c r="H47" i="2"/>
  <c r="H471" i="3"/>
  <c r="C13" i="3"/>
  <c r="G240" i="3"/>
  <c r="J47" i="2"/>
  <c r="J610" i="2"/>
  <c r="E616" i="2"/>
  <c r="J613" i="2" s="1"/>
  <c r="D616" i="2"/>
  <c r="I613" i="2" s="1"/>
  <c r="C616" i="2"/>
  <c r="H613" i="2" s="1"/>
  <c r="J486" i="2"/>
  <c r="J410" i="2"/>
  <c r="J184" i="2"/>
  <c r="J414" i="2"/>
  <c r="J570" i="2"/>
  <c r="J472" i="2"/>
  <c r="J32" i="2"/>
  <c r="G102" i="3"/>
  <c r="H77" i="3"/>
  <c r="C77" i="3" s="1"/>
  <c r="H35" i="3"/>
  <c r="C35" i="3" s="1"/>
  <c r="H33" i="3"/>
  <c r="H614" i="2" l="1"/>
  <c r="C33" i="3"/>
  <c r="H240" i="3"/>
  <c r="C240" i="3"/>
  <c r="J614" i="2"/>
  <c r="C102" i="3"/>
  <c r="H8" i="11"/>
  <c r="H9" i="11" l="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7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9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11" i="11" l="1"/>
  <c r="D211" i="11" s="1"/>
  <c r="H211" i="11"/>
  <c r="G211" i="11" s="1"/>
  <c r="E114" i="4"/>
  <c r="E233" i="4" s="1"/>
  <c r="E398" i="4" l="1"/>
  <c r="M233" i="4"/>
  <c r="D473" i="3"/>
  <c r="E473" i="3"/>
  <c r="F473" i="3"/>
  <c r="G473" i="3"/>
  <c r="H473" i="3"/>
  <c r="I473" i="3"/>
  <c r="C473" i="3"/>
  <c r="E400" i="4" l="1"/>
  <c r="M398" i="4"/>
  <c r="D249" i="9"/>
  <c r="D248" i="9"/>
  <c r="D247" i="9"/>
  <c r="D246" i="9"/>
  <c r="D245" i="9"/>
  <c r="D244" i="9"/>
  <c r="D243" i="9"/>
  <c r="D242" i="9"/>
  <c r="D241" i="9"/>
  <c r="D240" i="9"/>
  <c r="D239" i="9"/>
  <c r="D19" i="9"/>
  <c r="D18" i="9"/>
  <c r="D17" i="9"/>
  <c r="D16" i="9"/>
  <c r="D15" i="9"/>
  <c r="D14" i="9"/>
  <c r="D13" i="9"/>
  <c r="D12" i="9"/>
  <c r="D11" i="9"/>
  <c r="D10" i="9"/>
  <c r="D9" i="9"/>
  <c r="D7" i="9" s="1"/>
  <c r="D237" i="9" l="1"/>
  <c r="D24" i="5"/>
  <c r="E24" i="5"/>
  <c r="F24" i="5"/>
  <c r="C24" i="5"/>
  <c r="D526" i="3" l="1"/>
  <c r="E526" i="3"/>
  <c r="F526" i="3"/>
  <c r="G526" i="3"/>
  <c r="H526" i="3"/>
  <c r="I526" i="3"/>
  <c r="D525" i="3"/>
  <c r="E525" i="3"/>
  <c r="F525" i="3"/>
  <c r="G525" i="3"/>
  <c r="H525" i="3"/>
  <c r="I525" i="3"/>
  <c r="D524" i="3"/>
  <c r="E524" i="3"/>
  <c r="F524" i="3"/>
  <c r="G524" i="3"/>
  <c r="H524" i="3"/>
  <c r="I524" i="3"/>
  <c r="D523" i="3"/>
  <c r="E523" i="3"/>
  <c r="F523" i="3"/>
  <c r="G523" i="3"/>
  <c r="H523" i="3"/>
  <c r="I523" i="3"/>
  <c r="D522" i="3"/>
  <c r="E522" i="3"/>
  <c r="F522" i="3"/>
  <c r="G522" i="3"/>
  <c r="H522" i="3"/>
  <c r="I522" i="3"/>
  <c r="D521" i="3"/>
  <c r="E521" i="3"/>
  <c r="F521" i="3"/>
  <c r="G521" i="3"/>
  <c r="H521" i="3"/>
  <c r="I521" i="3"/>
  <c r="D520" i="3"/>
  <c r="E520" i="3"/>
  <c r="F520" i="3"/>
  <c r="G520" i="3"/>
  <c r="H520" i="3"/>
  <c r="I520" i="3"/>
  <c r="D519" i="3"/>
  <c r="E519" i="3"/>
  <c r="F519" i="3"/>
  <c r="G519" i="3"/>
  <c r="H519" i="3"/>
  <c r="I519" i="3"/>
  <c r="D518" i="3"/>
  <c r="E518" i="3"/>
  <c r="F518" i="3"/>
  <c r="G518" i="3"/>
  <c r="H518" i="3"/>
  <c r="I518" i="3"/>
  <c r="I517" i="3"/>
  <c r="D517" i="3"/>
  <c r="E517" i="3"/>
  <c r="F517" i="3"/>
  <c r="G517" i="3"/>
  <c r="H517" i="3"/>
  <c r="D516" i="3"/>
  <c r="E516" i="3"/>
  <c r="F516" i="3"/>
  <c r="G516" i="3"/>
  <c r="H516" i="3"/>
  <c r="I516" i="3"/>
  <c r="D515" i="3"/>
  <c r="E515" i="3"/>
  <c r="F515" i="3"/>
  <c r="G515" i="3"/>
  <c r="H515" i="3"/>
  <c r="I515" i="3"/>
  <c r="C434" i="3"/>
  <c r="C433" i="3"/>
  <c r="C432" i="3"/>
  <c r="C431" i="3"/>
  <c r="C430" i="3"/>
  <c r="C429" i="3"/>
  <c r="C524" i="3" s="1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515" i="3" s="1"/>
  <c r="C521" i="3" l="1"/>
  <c r="C523" i="3"/>
  <c r="C522" i="3"/>
  <c r="C525" i="3"/>
  <c r="C526" i="3"/>
  <c r="C518" i="3"/>
  <c r="C516" i="3"/>
  <c r="C519" i="3"/>
  <c r="C520" i="3"/>
  <c r="C517" i="3"/>
  <c r="D514" i="3" l="1"/>
  <c r="E514" i="3"/>
  <c r="F514" i="3"/>
  <c r="G514" i="3"/>
  <c r="H514" i="3"/>
  <c r="I514" i="3"/>
  <c r="C514" i="3"/>
  <c r="D513" i="3"/>
  <c r="E513" i="3"/>
  <c r="F513" i="3"/>
  <c r="G513" i="3"/>
  <c r="H513" i="3"/>
  <c r="I513" i="3"/>
  <c r="C513" i="3"/>
  <c r="D511" i="3" l="1"/>
  <c r="E511" i="3"/>
  <c r="F511" i="3"/>
  <c r="G511" i="3"/>
  <c r="H511" i="3"/>
  <c r="I511" i="3"/>
  <c r="D510" i="3"/>
  <c r="E510" i="3"/>
  <c r="F510" i="3"/>
  <c r="G510" i="3"/>
  <c r="H510" i="3"/>
  <c r="I510" i="3"/>
  <c r="D509" i="3"/>
  <c r="E509" i="3"/>
  <c r="F509" i="3"/>
  <c r="G509" i="3"/>
  <c r="H509" i="3"/>
  <c r="I509" i="3"/>
  <c r="C511" i="3"/>
  <c r="C510" i="3"/>
  <c r="C509" i="3"/>
  <c r="D508" i="3"/>
  <c r="E508" i="3"/>
  <c r="F508" i="3"/>
  <c r="G508" i="3"/>
  <c r="H508" i="3"/>
  <c r="I508" i="3"/>
  <c r="C508" i="3"/>
  <c r="D507" i="3" l="1"/>
  <c r="E507" i="3"/>
  <c r="F507" i="3"/>
  <c r="G507" i="3"/>
  <c r="H507" i="3"/>
  <c r="I507" i="3"/>
  <c r="C507" i="3"/>
  <c r="D506" i="3"/>
  <c r="E506" i="3"/>
  <c r="F506" i="3"/>
  <c r="G506" i="3"/>
  <c r="H506" i="3"/>
  <c r="I506" i="3"/>
  <c r="C506" i="3"/>
  <c r="D505" i="3"/>
  <c r="E505" i="3"/>
  <c r="F505" i="3"/>
  <c r="G505" i="3"/>
  <c r="H505" i="3"/>
  <c r="I505" i="3"/>
  <c r="C505" i="3"/>
  <c r="D504" i="3"/>
  <c r="E504" i="3"/>
  <c r="F504" i="3"/>
  <c r="G504" i="3"/>
  <c r="H504" i="3"/>
  <c r="I504" i="3"/>
  <c r="C504" i="3"/>
  <c r="D503" i="3"/>
  <c r="E503" i="3"/>
  <c r="F503" i="3"/>
  <c r="G503" i="3"/>
  <c r="H503" i="3"/>
  <c r="I503" i="3"/>
  <c r="C503" i="3"/>
  <c r="D502" i="3" l="1"/>
  <c r="E502" i="3"/>
  <c r="F502" i="3"/>
  <c r="G502" i="3"/>
  <c r="H502" i="3"/>
  <c r="I502" i="3"/>
  <c r="C502" i="3"/>
  <c r="D501" i="3"/>
  <c r="E501" i="3"/>
  <c r="F501" i="3"/>
  <c r="G501" i="3"/>
  <c r="H501" i="3"/>
  <c r="I501" i="3"/>
  <c r="C501" i="3"/>
  <c r="D500" i="3"/>
  <c r="E500" i="3"/>
  <c r="F500" i="3"/>
  <c r="G500" i="3"/>
  <c r="H500" i="3"/>
  <c r="I500" i="3"/>
  <c r="C500" i="3"/>
  <c r="D499" i="3"/>
  <c r="E499" i="3"/>
  <c r="F499" i="3"/>
  <c r="G499" i="3"/>
  <c r="H499" i="3"/>
  <c r="I499" i="3"/>
  <c r="C499" i="3"/>
  <c r="D498" i="3"/>
  <c r="E498" i="3"/>
  <c r="F498" i="3"/>
  <c r="G498" i="3"/>
  <c r="H498" i="3"/>
  <c r="I498" i="3"/>
  <c r="C498" i="3"/>
  <c r="D497" i="3"/>
  <c r="E497" i="3"/>
  <c r="F497" i="3"/>
  <c r="G497" i="3"/>
  <c r="H497" i="3"/>
  <c r="I497" i="3"/>
  <c r="C497" i="3"/>
  <c r="D496" i="3"/>
  <c r="E496" i="3"/>
  <c r="F496" i="3"/>
  <c r="G496" i="3"/>
  <c r="H496" i="3"/>
  <c r="I496" i="3"/>
  <c r="C496" i="3"/>
  <c r="D495" i="3" l="1"/>
  <c r="E495" i="3"/>
  <c r="F495" i="3"/>
  <c r="G495" i="3"/>
  <c r="H495" i="3"/>
  <c r="I495" i="3"/>
  <c r="C495" i="3"/>
  <c r="D494" i="3"/>
  <c r="E494" i="3"/>
  <c r="F494" i="3"/>
  <c r="G494" i="3"/>
  <c r="H494" i="3"/>
  <c r="I494" i="3"/>
  <c r="C494" i="3"/>
  <c r="D493" i="3"/>
  <c r="E493" i="3"/>
  <c r="F493" i="3"/>
  <c r="G493" i="3"/>
  <c r="H493" i="3"/>
  <c r="I493" i="3"/>
  <c r="C493" i="3"/>
  <c r="D492" i="3"/>
  <c r="E492" i="3"/>
  <c r="F492" i="3"/>
  <c r="G492" i="3"/>
  <c r="H492" i="3"/>
  <c r="I492" i="3"/>
  <c r="C492" i="3"/>
  <c r="D491" i="3"/>
  <c r="E491" i="3"/>
  <c r="F491" i="3"/>
  <c r="G491" i="3"/>
  <c r="H491" i="3"/>
  <c r="I491" i="3"/>
  <c r="C491" i="3"/>
  <c r="D490" i="3" l="1"/>
  <c r="E490" i="3"/>
  <c r="F490" i="3"/>
  <c r="G490" i="3"/>
  <c r="H490" i="3"/>
  <c r="I490" i="3"/>
  <c r="D489" i="3"/>
  <c r="E489" i="3"/>
  <c r="F489" i="3"/>
  <c r="G489" i="3"/>
  <c r="H489" i="3"/>
  <c r="I489" i="3"/>
  <c r="D488" i="3"/>
  <c r="E488" i="3"/>
  <c r="F488" i="3"/>
  <c r="G488" i="3"/>
  <c r="H488" i="3"/>
  <c r="I488" i="3"/>
  <c r="D487" i="3"/>
  <c r="E487" i="3"/>
  <c r="F487" i="3"/>
  <c r="G487" i="3"/>
  <c r="H487" i="3"/>
  <c r="I487" i="3"/>
  <c r="C326" i="3"/>
  <c r="C323" i="3"/>
  <c r="C321" i="3"/>
  <c r="C320" i="3"/>
  <c r="C319" i="3"/>
  <c r="C318" i="3"/>
  <c r="C317" i="3"/>
  <c r="C316" i="3"/>
  <c r="C314" i="3"/>
  <c r="C313" i="3"/>
  <c r="C310" i="3"/>
  <c r="C309" i="3"/>
  <c r="C307" i="3"/>
  <c r="C306" i="3"/>
  <c r="C489" i="3" l="1"/>
  <c r="C490" i="3"/>
  <c r="C487" i="3"/>
  <c r="C488" i="3"/>
  <c r="D486" i="3"/>
  <c r="E486" i="3"/>
  <c r="F486" i="3"/>
  <c r="G486" i="3"/>
  <c r="H486" i="3"/>
  <c r="I486" i="3"/>
  <c r="C486" i="3"/>
  <c r="D485" i="3"/>
  <c r="E485" i="3"/>
  <c r="F485" i="3"/>
  <c r="G485" i="3"/>
  <c r="H485" i="3"/>
  <c r="I485" i="3"/>
  <c r="C485" i="3"/>
  <c r="D484" i="3"/>
  <c r="E484" i="3"/>
  <c r="F484" i="3"/>
  <c r="G484" i="3"/>
  <c r="H484" i="3"/>
  <c r="I484" i="3"/>
  <c r="C484" i="3"/>
  <c r="D483" i="3"/>
  <c r="E483" i="3"/>
  <c r="F483" i="3"/>
  <c r="G483" i="3"/>
  <c r="H483" i="3"/>
  <c r="I483" i="3"/>
  <c r="C483" i="3"/>
  <c r="D482" i="3" l="1"/>
  <c r="E482" i="3"/>
  <c r="F482" i="3"/>
  <c r="G482" i="3"/>
  <c r="H482" i="3"/>
  <c r="I482" i="3"/>
  <c r="C482" i="3"/>
  <c r="D481" i="3"/>
  <c r="E481" i="3"/>
  <c r="F481" i="3"/>
  <c r="G481" i="3"/>
  <c r="H481" i="3"/>
  <c r="I481" i="3"/>
  <c r="C481" i="3"/>
  <c r="D480" i="3"/>
  <c r="E480" i="3"/>
  <c r="F480" i="3"/>
  <c r="G480" i="3"/>
  <c r="H480" i="3"/>
  <c r="I480" i="3"/>
  <c r="C480" i="3"/>
  <c r="I478" i="3" l="1"/>
  <c r="H478" i="3"/>
  <c r="G478" i="3"/>
  <c r="F478" i="3"/>
  <c r="E478" i="3"/>
  <c r="D478" i="3"/>
  <c r="I477" i="3"/>
  <c r="H477" i="3"/>
  <c r="G477" i="3"/>
  <c r="F477" i="3"/>
  <c r="E477" i="3"/>
  <c r="D477" i="3"/>
  <c r="I476" i="3"/>
  <c r="H476" i="3"/>
  <c r="G476" i="3"/>
  <c r="F476" i="3"/>
  <c r="E476" i="3"/>
  <c r="D476" i="3"/>
  <c r="I475" i="3"/>
  <c r="H475" i="3"/>
  <c r="G475" i="3"/>
  <c r="F475" i="3"/>
  <c r="E475" i="3"/>
  <c r="D475" i="3"/>
  <c r="I474" i="3"/>
  <c r="H474" i="3"/>
  <c r="G474" i="3"/>
  <c r="G535" i="3" s="1"/>
  <c r="F474" i="3"/>
  <c r="F535" i="3" s="1"/>
  <c r="E474" i="3"/>
  <c r="D474" i="3"/>
  <c r="C245" i="3"/>
  <c r="C471" i="3" s="1"/>
  <c r="D535" i="3" l="1"/>
  <c r="H535" i="3"/>
  <c r="E535" i="3"/>
  <c r="I535" i="3"/>
  <c r="C478" i="3"/>
  <c r="C474" i="3"/>
  <c r="C475" i="3"/>
  <c r="C477" i="3"/>
  <c r="C476" i="3"/>
  <c r="C535" i="3" l="1"/>
</calcChain>
</file>

<file path=xl/comments1.xml><?xml version="1.0" encoding="utf-8"?>
<comments xmlns="http://schemas.openxmlformats.org/spreadsheetml/2006/main">
  <authors>
    <author>Автор</author>
  </authors>
  <commentList>
    <comment ref="E38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дворовые территории
</t>
        </r>
      </text>
    </comment>
    <comment ref="H38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дворовые территории
</t>
        </r>
      </text>
    </comment>
  </commentList>
</comments>
</file>

<file path=xl/sharedStrings.xml><?xml version="1.0" encoding="utf-8"?>
<sst xmlns="http://schemas.openxmlformats.org/spreadsheetml/2006/main" count="4717" uniqueCount="689">
  <si>
    <t>№ п/п</t>
  </si>
  <si>
    <t>Амурский муниципальный район</t>
  </si>
  <si>
    <t>Городское поселение "Город Амурск"</t>
  </si>
  <si>
    <t>Эльбанское городское поселение</t>
  </si>
  <si>
    <t>Сельское поселение «Село Ачан»</t>
  </si>
  <si>
    <t xml:space="preserve">Болоньское сельское поселение </t>
  </si>
  <si>
    <t>Вознесенское сельское поселение</t>
  </si>
  <si>
    <t>Сельское поселение "Село Джуен"</t>
  </si>
  <si>
    <t>Литовское сельское поселение</t>
  </si>
  <si>
    <t>Сельское поселение «Село Омми»</t>
  </si>
  <si>
    <t>Падалинское сельское поселение</t>
  </si>
  <si>
    <t xml:space="preserve">Санболинское сельское поселение </t>
  </si>
  <si>
    <t xml:space="preserve"> Болоньское сельское поселение </t>
  </si>
  <si>
    <t xml:space="preserve">Сельское поселение «Село Добролюбово» </t>
  </si>
  <si>
    <t>Бойцовское сельское поселение</t>
  </si>
  <si>
    <t>Сельское поселение «Село Покровка»</t>
  </si>
  <si>
    <t>Сельское поселение «Село Пушкино»</t>
  </si>
  <si>
    <t>Сельское поселение «Село Лончаково»</t>
  </si>
  <si>
    <t>Оренбургское сельское поселение</t>
  </si>
  <si>
    <t>Лермонтовское сельское поселение</t>
  </si>
  <si>
    <t>Сельское поселение «Село Лесопильное»</t>
  </si>
  <si>
    <t>Дорожный фонд Хабаровского края</t>
  </si>
  <si>
    <t>Верхнебуреинский муниципальный район</t>
  </si>
  <si>
    <t>Новоургальское городское поселение</t>
  </si>
  <si>
    <t>Тырминское сельское поселение</t>
  </si>
  <si>
    <t>Сельское поселение «Поселок Алонка»</t>
  </si>
  <si>
    <t>Аланапское сельское поселение</t>
  </si>
  <si>
    <t>Сулукское сельское поселение</t>
  </si>
  <si>
    <t>Сельское поселение «Поселок Софийск»</t>
  </si>
  <si>
    <t>Сельское поселение «Поселок Герби»</t>
  </si>
  <si>
    <t>Сельское поселение «Село Усть-Ургал»</t>
  </si>
  <si>
    <t>Среднеургальское сельское поселение</t>
  </si>
  <si>
    <t>Согдинское сельское поселение</t>
  </si>
  <si>
    <t>Чекундинское сельское поселение</t>
  </si>
  <si>
    <t>Сельское поселение «Поселок Этыркэн»</t>
  </si>
  <si>
    <t>Ванинский муниципальный район</t>
  </si>
  <si>
    <t>Бикинский муниципальный район</t>
  </si>
  <si>
    <t>Вяземский муниципальный район</t>
  </si>
  <si>
    <t xml:space="preserve">Виноградовское сельское поселение </t>
  </si>
  <si>
    <t>Глебовское сельское поселение</t>
  </si>
  <si>
    <t>Котиковское сельское поселение</t>
  </si>
  <si>
    <t>Сельское поселение «Село Аван»</t>
  </si>
  <si>
    <t>Сельское поселение «Село Венюково»</t>
  </si>
  <si>
    <t>Сельское поселение «Село Видное»</t>
  </si>
  <si>
    <t>Сельское поселение «Поселок Дормидонтовка»</t>
  </si>
  <si>
    <t>Сельское поселение «Село Дормидонтовка»</t>
  </si>
  <si>
    <t>Сельское поселение «Село Забайкальское»</t>
  </si>
  <si>
    <t>Сельское поселение «Село Капитоновка»</t>
  </si>
  <si>
    <t>Сельское поселение «Село Кедрово»</t>
  </si>
  <si>
    <t>Сельское поселение «Село Красицкое»</t>
  </si>
  <si>
    <t>Сельское поселение «Село Кукелево»</t>
  </si>
  <si>
    <t>Сельское поселение «Поселок Медвежий»</t>
  </si>
  <si>
    <t>Сельское поселение «Село Отрадное»</t>
  </si>
  <si>
    <t>Сельское поселение «Село Садовое»</t>
  </si>
  <si>
    <t>Сельское поселение «Село Шереметьево»</t>
  </si>
  <si>
    <t>Сельское поселение «Поселок Шумный»</t>
  </si>
  <si>
    <t>Муниципальный район имени Лазо</t>
  </si>
  <si>
    <t>Городское поселение «Рабочий поселок Переяславка»</t>
  </si>
  <si>
    <t>Хорское городское поселение</t>
  </si>
  <si>
    <t>Городское поселение «Рабочий поселок Мухен»</t>
  </si>
  <si>
    <t>Бичевское сельское поселение</t>
  </si>
  <si>
    <t>Георгиевское сельское поселение</t>
  </si>
  <si>
    <t>Гвасюгинское сельское поселение</t>
  </si>
  <si>
    <t>Долминское сельское поселение</t>
  </si>
  <si>
    <t>Кондратьевское сельское поселение</t>
  </si>
  <si>
    <t>Кругликовское сельское поселение</t>
  </si>
  <si>
    <t>Марусинское сельское поселение</t>
  </si>
  <si>
    <t>Могилевское сельское поселение</t>
  </si>
  <si>
    <t>Оборское сельское поселение</t>
  </si>
  <si>
    <t>Полетненское сельское поселение</t>
  </si>
  <si>
    <t>Сельское поселение «Поселок Дурмин»</t>
  </si>
  <si>
    <t>Сельское поселение «Поселок Золотой»</t>
  </si>
  <si>
    <t>Сельское поселение «Поселок Сидима»</t>
  </si>
  <si>
    <t>Сельское поселение «Поселок Сукпай»</t>
  </si>
  <si>
    <t>Ситинское сельское поселение</t>
  </si>
  <si>
    <t>Святогорское сельское поселение</t>
  </si>
  <si>
    <t>Черняевское сельское поселение</t>
  </si>
  <si>
    <t>Муниципальный район им. П. Осипенко</t>
  </si>
  <si>
    <t>Сельское поселение "Село им.П.Осипенко"</t>
  </si>
  <si>
    <t>Бриаканское сельское поселение</t>
  </si>
  <si>
    <t>Херпучинское сельское поселение</t>
  </si>
  <si>
    <t>Сельское поселение "Село Владимировка"</t>
  </si>
  <si>
    <t>Сельское поселение "Село Удинск"</t>
  </si>
  <si>
    <t>Нанайский муниципальный район:</t>
  </si>
  <si>
    <t>Сельское поселение «Село Маяк»</t>
  </si>
  <si>
    <t xml:space="preserve">Синдинское Сельское поселение </t>
  </si>
  <si>
    <t>Арсеньевское сельское поселение</t>
  </si>
  <si>
    <t>Дубовомысское сельское поселение</t>
  </si>
  <si>
    <t>Сельское поселение «Село Дада»</t>
  </si>
  <si>
    <t>Найхинское сельское поселение</t>
  </si>
  <si>
    <t>Сельское поселение «Село Джари»</t>
  </si>
  <si>
    <t>Сельское поселение «Село Троицкое»</t>
  </si>
  <si>
    <t>Сельское поселение «Село Нижнаяя Манома»</t>
  </si>
  <si>
    <t>Лидогинское сельское поселение</t>
  </si>
  <si>
    <t>Сельское поселение «Село Верхняя Манома»</t>
  </si>
  <si>
    <t>Сельское поселение «Поселок Джонка»</t>
  </si>
  <si>
    <t>Сельское поселение «Село Иннокентьевка»</t>
  </si>
  <si>
    <t>Верхненергенское сельское поселение</t>
  </si>
  <si>
    <t>Нанайский муниципальный район</t>
  </si>
  <si>
    <t>Николаевский муниципальный район</t>
  </si>
  <si>
    <t>Городское поселение город Николаевск-на-Амуре</t>
  </si>
  <si>
    <t>Рабочий поселок Лазарев</t>
  </si>
  <si>
    <t>Рабочий поселок Многовершинный</t>
  </si>
  <si>
    <t>Иннокентьевское сельское поселение</t>
  </si>
  <si>
    <t>Красносельское сельское поселение</t>
  </si>
  <si>
    <t>Константиновское сельское поселение</t>
  </si>
  <si>
    <t>Магинское сельское поселение</t>
  </si>
  <si>
    <t>Нигирское сельское поселение</t>
  </si>
  <si>
    <t>Нижнепронгенское сельское поселение</t>
  </si>
  <si>
    <t>Озерпахское сельское поселение</t>
  </si>
  <si>
    <t>Оремифское сельское поселение</t>
  </si>
  <si>
    <t>Пуирское сельское поселение</t>
  </si>
  <si>
    <t>сельское поселение "Село Орель-Чля"</t>
  </si>
  <si>
    <t>Члянское сельское поселение</t>
  </si>
  <si>
    <t>Сельское поселение "Село Орель-Чля"</t>
  </si>
  <si>
    <t>Охотский муниципальный район</t>
  </si>
  <si>
    <t>Сельское поселение «Поселок Новое Устье»</t>
  </si>
  <si>
    <t>Резидентское сельское поселение</t>
  </si>
  <si>
    <t>Булгинское сельское поселение</t>
  </si>
  <si>
    <t>Аркинское сельское поселение</t>
  </si>
  <si>
    <t>Инское сельское поселение</t>
  </si>
  <si>
    <t>Сельское поселение «Поселок Морской»</t>
  </si>
  <si>
    <t>Городское поселение «Рабочий поселок Охотск»</t>
  </si>
  <si>
    <t>Сельское поселение «село Вострецово»</t>
  </si>
  <si>
    <t>Советско-Гаванский муниципальный район</t>
  </si>
  <si>
    <t>Городское поселение «Рабочий поселок Заветы Ильича»</t>
  </si>
  <si>
    <t>Городское поселение «Рабочий поселок Майский»</t>
  </si>
  <si>
    <t>Городское поселение «Рабочий поселок Лососина»</t>
  </si>
  <si>
    <t>Гаткинское сельское поселение</t>
  </si>
  <si>
    <t>Солнечный муниципальный район</t>
  </si>
  <si>
    <t>Городское поселение "Рабочий поселок Солнечный"</t>
  </si>
  <si>
    <t>Березовское сельское поселение</t>
  </si>
  <si>
    <t>Сельское поселение "Поселок Горин"</t>
  </si>
  <si>
    <t>Горненское сельское поселение</t>
  </si>
  <si>
    <t>Сельское поселение "Поселок Амгунь"</t>
  </si>
  <si>
    <t>Дукинское сельское поселение</t>
  </si>
  <si>
    <t>Сельское поселение "Поселок Джамку"</t>
  </si>
  <si>
    <t>Хурмулинское сельское поселение</t>
  </si>
  <si>
    <t>Харпичанское сельское поселение</t>
  </si>
  <si>
    <t>Сельское поселение "Село Кондон"</t>
  </si>
  <si>
    <t>Сельское поселение "Село Эворон"</t>
  </si>
  <si>
    <t xml:space="preserve">Ульчский муниципальный район </t>
  </si>
  <si>
    <t>Сельское поселение "Село Богородское"</t>
  </si>
  <si>
    <t>Сельское поселение "Село Булава"</t>
  </si>
  <si>
    <t>Сельское поселение "Село Дуди"</t>
  </si>
  <si>
    <t>Сельское поселение "Село Калиновка"</t>
  </si>
  <si>
    <t>Сельское поселение "Село Нижняя Гавань"</t>
  </si>
  <si>
    <t>Сельское поселение "Село Софийск"</t>
  </si>
  <si>
    <t>Сельское поселение "Село Ухта"</t>
  </si>
  <si>
    <t>Сельское поселение "Поселок Циммермановка"</t>
  </si>
  <si>
    <t>Быстринское сельское поселение</t>
  </si>
  <si>
    <t>Де-Кастринское сельское поселение</t>
  </si>
  <si>
    <t>Киселевское сельское поселение</t>
  </si>
  <si>
    <t>Мариинское сельское поселение</t>
  </si>
  <si>
    <t>Савинское сельское поселение</t>
  </si>
  <si>
    <t>Санниковское сельское поселение</t>
  </si>
  <si>
    <t>Солонцовское сельское поселение</t>
  </si>
  <si>
    <t>Сусанинское сельское поселение</t>
  </si>
  <si>
    <t>Тырское сельское поселение</t>
  </si>
  <si>
    <t>Тахтинское сельское поселение</t>
  </si>
  <si>
    <t>Хабаровский муниципальный район</t>
  </si>
  <si>
    <t>Анастасьевское сельское поселение</t>
  </si>
  <si>
    <t>Сельское поселение "Село Бычиха"</t>
  </si>
  <si>
    <t>Восточное сельское поселение</t>
  </si>
  <si>
    <t>Галкинское сельское поселение</t>
  </si>
  <si>
    <t>Дружбинское сельское поселение</t>
  </si>
  <si>
    <t xml:space="preserve">Елабужское сельское поселение </t>
  </si>
  <si>
    <t>Сельское поселение "Село Ильинка"</t>
  </si>
  <si>
    <t>Сельское поселение "Село Казакевичево"</t>
  </si>
  <si>
    <t>Князе-Волконское сельское поселение</t>
  </si>
  <si>
    <t>Корсаковское сельское поселение</t>
  </si>
  <si>
    <t>Корфовское городское поселение</t>
  </si>
  <si>
    <t>Куканское сельское поселение</t>
  </si>
  <si>
    <t>Малышевское сельское поселение</t>
  </si>
  <si>
    <t>Мирненское сельское поселение</t>
  </si>
  <si>
    <t>Наумовское сельское поселение</t>
  </si>
  <si>
    <t>Сельское поселение "Село Некрасовка"</t>
  </si>
  <si>
    <t>Сельское поселение "Село Новокуровка"</t>
  </si>
  <si>
    <t xml:space="preserve">Осиновореченское сельское поселение </t>
  </si>
  <si>
    <t>Сельское поселение "Село Петропавловка"</t>
  </si>
  <si>
    <t>Побединское сельское поселение</t>
  </si>
  <si>
    <t>Ракитненское сельское поселение</t>
  </si>
  <si>
    <t>Сергеевское сельское поселение</t>
  </si>
  <si>
    <t>Сельское поселение "Село Сикачи-Алян"</t>
  </si>
  <si>
    <t>Тополевское сельское поселение</t>
  </si>
  <si>
    <t>Улика-Национальное сельское поселение</t>
  </si>
  <si>
    <t>Сельское поселение "Село Челны"</t>
  </si>
  <si>
    <t>Тугуро-Чумиканский муниципальный район</t>
  </si>
  <si>
    <t>Сельское поселение «Село Чумикан»</t>
  </si>
  <si>
    <t>Сельское поселение «Село Тугур"</t>
  </si>
  <si>
    <t>Сельское поселение «Село Удское»</t>
  </si>
  <si>
    <t>Сельское поселение «Село Алгазея»</t>
  </si>
  <si>
    <t>Сельское поселение «Село Тором»</t>
  </si>
  <si>
    <t>Городское поселение "Город Вяземский" Вяземского муниципального района</t>
  </si>
  <si>
    <t>Городское поселение "Город Советская Гавань" Советско-Гаванского муниципального района</t>
  </si>
  <si>
    <t xml:space="preserve">  тыс. рублей</t>
  </si>
  <si>
    <t>2020 год</t>
  </si>
  <si>
    <t>2021 год</t>
  </si>
  <si>
    <t>2022 год</t>
  </si>
  <si>
    <t>Проектирование и строительство, реконструкция автомобильных дорог</t>
  </si>
  <si>
    <t>Всего:</t>
  </si>
  <si>
    <t>Капитальный ремонт</t>
  </si>
  <si>
    <t>Ремонт автомобильных дорог общего пользования</t>
  </si>
  <si>
    <t>Содержание действующей сети автомобильных дорог</t>
  </si>
  <si>
    <t>Обеспечение деятельности учреждения, осуществляющего управление в сфере дорожного хозяйства</t>
  </si>
  <si>
    <t>Расходные обязательства муниципальных образований края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</si>
  <si>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</si>
  <si>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Муниципальное образование</t>
  </si>
  <si>
    <t>Расходные обязательства бюджетов муниципальных образований края по приобретению специализированной техники для содержания автомобильных дорог общего пользования местного значения</t>
  </si>
  <si>
    <t>Расходные обязательства на реализацию мероприятий по обеспечению безопасности дорожного движения</t>
  </si>
  <si>
    <t xml:space="preserve">Бикинский муниципальный район </t>
  </si>
  <si>
    <t>Виноградовское сельское поселение</t>
  </si>
  <si>
    <t>Муниципальный район им. П.Осипенко</t>
  </si>
  <si>
    <t xml:space="preserve">Бриаканское сельское поселение </t>
  </si>
  <si>
    <t>Сельское поселение "Село имени Полины Осипенко"</t>
  </si>
  <si>
    <t>Синдинское Сельское поселение Нанайского МР</t>
  </si>
  <si>
    <t>ГП город Николаевск-на-Амуре</t>
  </si>
  <si>
    <t>ГП Рабочий поселок Лазарев</t>
  </si>
  <si>
    <t>ГП Рабочий поселок Многовершинный</t>
  </si>
  <si>
    <t>Магиское сельское поселение</t>
  </si>
  <si>
    <t>Нижнепронгинское сельское поселение</t>
  </si>
  <si>
    <t>Охотский муниципальный район Хабаровского края</t>
  </si>
  <si>
    <t>Субсидии бюджетам поселений из дорожного фонда района  (Солнечный муниципальный район)</t>
  </si>
  <si>
    <t xml:space="preserve">Сельское поселение "Село Нижняя Гавань" </t>
  </si>
  <si>
    <t>Ульчский муниципальный район</t>
  </si>
  <si>
    <t xml:space="preserve">Тугуро-Чумиканский муниципальный район </t>
  </si>
  <si>
    <t>Сельское поселение "Село Алгазея"</t>
  </si>
  <si>
    <t>Сельское поселение "Село Чумикан"</t>
  </si>
  <si>
    <t>Сельское поселение "Село Тугур"</t>
  </si>
  <si>
    <t>Сельское поселение "Село Удское"</t>
  </si>
  <si>
    <t>Сельское поселение "Село Тором"</t>
  </si>
  <si>
    <t>Городское поселение "Город Бикин" Бикинского муниципального района</t>
  </si>
  <si>
    <t>Протяженность муниципальных автомобильных дорог</t>
  </si>
  <si>
    <t>Всего</t>
  </si>
  <si>
    <t>в том числе по категориям</t>
  </si>
  <si>
    <t>I</t>
  </si>
  <si>
    <t>II</t>
  </si>
  <si>
    <t>III</t>
  </si>
  <si>
    <t>IV</t>
  </si>
  <si>
    <t>V</t>
  </si>
  <si>
    <t>на 01.01.2020</t>
  </si>
  <si>
    <t>на 01.01.2023</t>
  </si>
  <si>
    <t>Изменение за период (+/-)</t>
  </si>
  <si>
    <t>Причины изменения (строительство, передача в иную собственность, отражение действующей дороги в реестре имущества и прочее)</t>
  </si>
  <si>
    <t xml:space="preserve">1. Оформление в собственность бесхозяйных дорог 0,317 км + 12,5 км;
2. Прием дороги от ГП «Амурск» - 1, 281 км;
3. Уточнение протяженности дорог – 0,697 км.
Итого: 12,5 + 0,317 + 1,281 – 0,697 = 13,401.
Принято: 
1. Автомобильная дорога «Хабаровский край, Амурский район, подъезд к ж.д.ст. Мылки» - 0,317 км.
2. Автомобильная дорога «Омми - Эльбан» 12,5 км.
3. Автомобильная дорога «Хабаровский край, Амурский, от межмуниципальной дороги «Амурск-Омми» до СНТ «Энергетик-2»» 1,281 км
Уточнено:
1. Автомобильная дорога «Хабаровский край, р-он Амурский, 0 км. соответствует км. 42+860 автодороги «Подъезд к с. Ачан на юго-восток - пос. Тейсин - с. Джуен с заездом в с. Болонь»: было 42,07 км – стало 41,373 км = 0,697 км.
</t>
  </si>
  <si>
    <t>отражение действующей дороги в реестре имущества</t>
  </si>
  <si>
    <t>4,5 км поставили на учет действующей дороги в реестр имущества</t>
  </si>
  <si>
    <t>Протяженность  дорог уточняется, идет процесс межевания участков дорог, гос. регистрации, присвоения кадастрового номера</t>
  </si>
  <si>
    <t>Оформления прав собственности и отражение действующей дороги в реестре имуществ</t>
  </si>
  <si>
    <t xml:space="preserve"> Литовское сельское поселение</t>
  </si>
  <si>
    <t>Сельское поселение"Село Покровка"</t>
  </si>
  <si>
    <t>Сельское поселение "Село Пушкино"</t>
  </si>
  <si>
    <t>Сельское поселение "Село Лончаково"</t>
  </si>
  <si>
    <t>Сельское поселение "Село Лесопильное"</t>
  </si>
  <si>
    <t>Сельское поселение "Село Добролюбово"</t>
  </si>
  <si>
    <t>Сельское поселение "Село Омми"</t>
  </si>
  <si>
    <t>Сельское поселение "Село Ачан"</t>
  </si>
  <si>
    <t xml:space="preserve">По результатам инвентаризации Верхнебуреинского муниципального района,  Новоургальского городского поселения  и Сулукского сельского поселения  выявлены бесхозяйные дороги, протяженностью 98,4 км. </t>
  </si>
  <si>
    <t>сельское поселение «Село Аван»</t>
  </si>
  <si>
    <t>сельское поселение «Село Венюково»</t>
  </si>
  <si>
    <t>сельское поселение «Село Видное»</t>
  </si>
  <si>
    <t>сельское поселение «Поселок Дормидонтовка»</t>
  </si>
  <si>
    <t>сельское поселение «Село Дормидонтовка»</t>
  </si>
  <si>
    <t>сельское поселение «Село Забайкальское»</t>
  </si>
  <si>
    <t>сельское поселение «Село Капитоновка»</t>
  </si>
  <si>
    <t>сельское поселение «Село Кедрово»</t>
  </si>
  <si>
    <t>сельское поселение «Село Красицкое»</t>
  </si>
  <si>
    <t>сельское поселение «Село Кукелево»</t>
  </si>
  <si>
    <t>сельское поселение «Поселок Медвежий»</t>
  </si>
  <si>
    <t>сельское поселение «Село Отрадное»</t>
  </si>
  <si>
    <t>сельское поселение «Село Садовое»</t>
  </si>
  <si>
    <t>сельское поселение «Село Шереметьево»</t>
  </si>
  <si>
    <t>сельское поселение «Поселок Шумный»</t>
  </si>
  <si>
    <t>Принятие в собственность а/д по решению суда</t>
  </si>
  <si>
    <t>Уточнение данных по свидетельству о госрегистрации</t>
  </si>
  <si>
    <t xml:space="preserve">Техническая ошибка в постановлении (протяженность в Перечне не соответствовала по техпаспорту) , изменения внесены в 2020 г. </t>
  </si>
  <si>
    <t>Уточнение границ объектов капитального строительства путем постановки на гос. кадастровый учет  в координатах, уточнение границ объектов до границ населенных пунктов в соответствии с полномочиями мун. районов</t>
  </si>
  <si>
    <t>Передано от района имени Лазо объект -строительство дороги село Дальневосточное</t>
  </si>
  <si>
    <t xml:space="preserve">1,5 км. автодороги в черте населенного пункта с.Соколовка, ранее стоявшая на кадастровом учете администрации мун. района перешла в администрацию Марусинского СП в декабре 2022 года </t>
  </si>
  <si>
    <t>Отражение действующей дороги в реестре имущества</t>
  </si>
  <si>
    <t>Муниципальный район имени Полины Осипенко</t>
  </si>
  <si>
    <t>Сельское поселение "Село  имени Полины Осипенко"</t>
  </si>
  <si>
    <t>Сельское поселение "Село  Владимировка"</t>
  </si>
  <si>
    <t>Сельское поселение "Село  Удинск"</t>
  </si>
  <si>
    <t>Оформление прав собственности, прием из муниципальной собственности</t>
  </si>
  <si>
    <t>кадастровые работы</t>
  </si>
  <si>
    <t>Отражение действующих дорог в Реестре муниципального имущества, Утверждение Перечня автодорог</t>
  </si>
  <si>
    <t>Оформление технических паспортов, Утверждение Перечня автодорог</t>
  </si>
  <si>
    <t>Сельское поселение «Село Нижняя Манома»</t>
  </si>
  <si>
    <t>проведение инвентаризации</t>
  </si>
  <si>
    <t>регистрация дорог</t>
  </si>
  <si>
    <t>проведение кадастровых работ</t>
  </si>
  <si>
    <t>Сельское поселение "Поселок Новое Устье"</t>
  </si>
  <si>
    <t>Сельское поселение "Поселок Морской"</t>
  </si>
  <si>
    <t>Городское поселение "Рабочий поселок Охотск"</t>
  </si>
  <si>
    <t>Сельское поселение "Село Вострецово"</t>
  </si>
  <si>
    <t>дорога «Морской рыбный порт- Хлебозавод» передана в городское поселение «рп Охотск», фактически дорога находится в реестре муниципального имущества района, право собственности за городским поселением не зарегистрировано</t>
  </si>
  <si>
    <t>Инвентаризация дорожной сети</t>
  </si>
  <si>
    <t>Передача в собственность, инвентаризация</t>
  </si>
  <si>
    <t xml:space="preserve">Городского поселения «Рабочий поселок Заветы Ильича» </t>
  </si>
  <si>
    <t xml:space="preserve">Городского поселения «Рабочий поселок Майский» </t>
  </si>
  <si>
    <t xml:space="preserve">Городского поселения «Рабочий поселок Лососина» </t>
  </si>
  <si>
    <t xml:space="preserve">Гаткинского сельского поселения </t>
  </si>
  <si>
    <t>оформление в собственность</t>
  </si>
  <si>
    <t>инвентаризация а/д</t>
  </si>
  <si>
    <t>Исключение из Реестра муниципального имущества Ульчского муниципального района и из состава казны  района  двух автомобильных дорог</t>
  </si>
  <si>
    <t>По итогам инвентаризации</t>
  </si>
  <si>
    <t>Приведение в соответствие согласно Свидетельств о регистрации</t>
  </si>
  <si>
    <t>Приведение в соответствии с технической документацией</t>
  </si>
  <si>
    <t>оформление права собственности на автомобильные дороги общего пользования местного значения и земельные участки под ними</t>
  </si>
  <si>
    <t>оформление права собственности на автомобильные дороги общего пользования местного значения и земельные участки под ними (инвентаризация, паспортизация, проведение кадастровых работ на 2 дороги)</t>
  </si>
  <si>
    <t>Передача в собственность муниципального района</t>
  </si>
  <si>
    <t>Дорога ранее была в пределах границ населенного пункта. 0.7 км было исключено из ведения поселения</t>
  </si>
  <si>
    <t>проведена корректировка протяженности дорог и постановка их на кадастровый учет</t>
  </si>
  <si>
    <t>постановка на учет и отражение действующей дороги в реестре имущества</t>
  </si>
  <si>
    <t>оформление в собственность а/д местного значения</t>
  </si>
  <si>
    <t>после проведения кадастровых работ</t>
  </si>
  <si>
    <t>Оформление в собственность</t>
  </si>
  <si>
    <t>сократилась в связи с инвентаризацией (обмером) дорог</t>
  </si>
  <si>
    <t>внесены в перечень автомобильных дорог</t>
  </si>
  <si>
    <t xml:space="preserve">отремонтировано и переведены из грунтовых в IV категорию; исключены из перечня на после проведения инвентаризации, основание Постановление от 02.12.2022 №135 </t>
  </si>
  <si>
    <t>отремонтировано и переведены из грунтовых в IV категорию; отражение действующей дороги в реестре имущества</t>
  </si>
  <si>
    <t>в связи с приведением в соответствие паспорта дороги по ул. Орджоникидзе с фактической протяженностью</t>
  </si>
  <si>
    <t xml:space="preserve">        тыс. рублей</t>
  </si>
  <si>
    <t>Направление расходования</t>
  </si>
  <si>
    <t>кол-во подряд-чиков</t>
  </si>
  <si>
    <t>количество контрактов, договоров (шт.)</t>
  </si>
  <si>
    <t xml:space="preserve">сумма </t>
  </si>
  <si>
    <t>Содержание</t>
  </si>
  <si>
    <t>Ремонт</t>
  </si>
  <si>
    <t>тыс. рублей</t>
  </si>
  <si>
    <t xml:space="preserve">на 01.01.2020 </t>
  </si>
  <si>
    <t xml:space="preserve">на 01.01.2021 </t>
  </si>
  <si>
    <t>на 01.01.2022</t>
  </si>
  <si>
    <t>Сельское поселение "Село Отрадное" Вяземского МР</t>
  </si>
  <si>
    <t xml:space="preserve">Сельское поселение «Село Покровка» </t>
  </si>
  <si>
    <t xml:space="preserve">Сельское поселение «Село Пушкино» </t>
  </si>
  <si>
    <t xml:space="preserve">Сельское поселение «Село Лончаково» </t>
  </si>
  <si>
    <t xml:space="preserve">Сельское поселение «Село Лесопильное» </t>
  </si>
  <si>
    <t>8 394,00</t>
  </si>
  <si>
    <t>7 833,57</t>
  </si>
  <si>
    <t>9 679,76</t>
  </si>
  <si>
    <t>1 045,14</t>
  </si>
  <si>
    <t>2 810,00</t>
  </si>
  <si>
    <t>1 586,34</t>
  </si>
  <si>
    <t>1 584,90</t>
  </si>
  <si>
    <t>2 230,89</t>
  </si>
  <si>
    <t>1 591,06</t>
  </si>
  <si>
    <t>2 423,20</t>
  </si>
  <si>
    <t>2 574,92</t>
  </si>
  <si>
    <t>1 371,05</t>
  </si>
  <si>
    <t>1 369,29</t>
  </si>
  <si>
    <t>1 983,24</t>
  </si>
  <si>
    <t>3 315,11</t>
  </si>
  <si>
    <t>5 260,36</t>
  </si>
  <si>
    <t>5 905,15</t>
  </si>
  <si>
    <t>1 201,09</t>
  </si>
  <si>
    <t>1 852,86</t>
  </si>
  <si>
    <t>1 902,96</t>
  </si>
  <si>
    <t>1 583,19</t>
  </si>
  <si>
    <t>1 581,61</t>
  </si>
  <si>
    <t>1 972,56</t>
  </si>
  <si>
    <t>1 563,68</t>
  </si>
  <si>
    <t>1 562,21</t>
  </si>
  <si>
    <t>2 076,31</t>
  </si>
  <si>
    <t xml:space="preserve">Охотский муниципальный район </t>
  </si>
  <si>
    <t xml:space="preserve">Сельское поселение «Поселок Новое Устье» </t>
  </si>
  <si>
    <t xml:space="preserve">Резидентское сельское поселение </t>
  </si>
  <si>
    <t xml:space="preserve">Булгинское сельское поселение </t>
  </si>
  <si>
    <t xml:space="preserve">Аркинское сельское поселение </t>
  </si>
  <si>
    <t xml:space="preserve">Инское сельское поселение </t>
  </si>
  <si>
    <t xml:space="preserve">Сельское поселение «Поселок Морской» </t>
  </si>
  <si>
    <t xml:space="preserve">Городское поселение «Рабочий поселок Охотск» </t>
  </si>
  <si>
    <t xml:space="preserve">Сельское поселение «село Вострецово» </t>
  </si>
  <si>
    <t>Советско-Гаванскоий муниципальный район</t>
  </si>
  <si>
    <t>20 264,40</t>
  </si>
  <si>
    <t>20 496,70</t>
  </si>
  <si>
    <t>19 807,94</t>
  </si>
  <si>
    <t xml:space="preserve">Городское поселение «Рабочий поселок Майский» </t>
  </si>
  <si>
    <t>3 327,16</t>
  </si>
  <si>
    <t>2 959,71</t>
  </si>
  <si>
    <t>4 111,50</t>
  </si>
  <si>
    <t>1 200,00</t>
  </si>
  <si>
    <t>1 500,00</t>
  </si>
  <si>
    <t>Гаткинское сельского поселение</t>
  </si>
  <si>
    <t xml:space="preserve">Сельское поселение "Село Богородское" </t>
  </si>
  <si>
    <t xml:space="preserve">Сельское поселение "Село Булава" </t>
  </si>
  <si>
    <t xml:space="preserve">Сельское поселение "Село Дуди" </t>
  </si>
  <si>
    <t xml:space="preserve">Сельское поселение "Село Калиновка" </t>
  </si>
  <si>
    <t xml:space="preserve">Сельское поселение "Село Софийск" </t>
  </si>
  <si>
    <t xml:space="preserve">Сельское поселение "Село Ухта" </t>
  </si>
  <si>
    <t xml:space="preserve">Сельское поселение "Поселок Циммермановка" </t>
  </si>
  <si>
    <t xml:space="preserve">Быстринское сельское поселение </t>
  </si>
  <si>
    <t xml:space="preserve">Де-Кастринское сельское поселение </t>
  </si>
  <si>
    <t xml:space="preserve">Мариинское сельское поселение </t>
  </si>
  <si>
    <t xml:space="preserve">Савинское сельское поселение </t>
  </si>
  <si>
    <t xml:space="preserve">Санниковское сельское поселение </t>
  </si>
  <si>
    <t xml:space="preserve">Солонцовское сельское поселение </t>
  </si>
  <si>
    <t xml:space="preserve">Сусанинское сельское поселение </t>
  </si>
  <si>
    <t xml:space="preserve">Тырское сельское поселение </t>
  </si>
  <si>
    <t xml:space="preserve">Тахтинское сельское поселение </t>
  </si>
  <si>
    <t xml:space="preserve">Хабаровский муниципальный район </t>
  </si>
  <si>
    <t xml:space="preserve"> Восточное сельское поселение</t>
  </si>
  <si>
    <t xml:space="preserve">Сельское поселение «Село Чумикан» </t>
  </si>
  <si>
    <t>1 310,00</t>
  </si>
  <si>
    <t xml:space="preserve">Сельское поселение «Село Тугур» </t>
  </si>
  <si>
    <t xml:space="preserve">Сельское поселение «Село Удское» </t>
  </si>
  <si>
    <t xml:space="preserve">Сельское поселение «Село Алгазея» </t>
  </si>
  <si>
    <t xml:space="preserve">Сельское поселение «Село Тором» </t>
  </si>
  <si>
    <t xml:space="preserve">Городское поселение "Город Бикин" </t>
  </si>
  <si>
    <t>Городское поселение "Город Вяземский"</t>
  </si>
  <si>
    <t>Городское поселение «Город Советская Гавань»</t>
  </si>
  <si>
    <t xml:space="preserve">           тыс. рублей</t>
  </si>
  <si>
    <t>Виды доходов</t>
  </si>
  <si>
    <t>Хабаровский край</t>
  </si>
  <si>
    <t xml:space="preserve">Бойцовское сельское поселение </t>
  </si>
  <si>
    <t>Согдинское сельское поселение*</t>
  </si>
  <si>
    <t>1 261,45</t>
  </si>
  <si>
    <t>1 438,02</t>
  </si>
  <si>
    <t>1 768,31</t>
  </si>
  <si>
    <t>Гаткинского сельского поселения</t>
  </si>
  <si>
    <t xml:space="preserve">Киселевское сельское поселение </t>
  </si>
  <si>
    <t xml:space="preserve"> Сельское поселение "Село Бычиха"</t>
  </si>
  <si>
    <t xml:space="preserve"> Корфовское городское поселение</t>
  </si>
  <si>
    <t xml:space="preserve"> Сергеевское сельское поселение</t>
  </si>
  <si>
    <t xml:space="preserve"> Улика-Национальное сельское поселение</t>
  </si>
  <si>
    <t xml:space="preserve">Советско-Гаванского муниципального района </t>
  </si>
  <si>
    <t>21 744,36</t>
  </si>
  <si>
    <t>22 009,52</t>
  </si>
  <si>
    <t>19 912,90</t>
  </si>
  <si>
    <t>1 045,18</t>
  </si>
  <si>
    <t>1 727,68</t>
  </si>
  <si>
    <t>1 540,50</t>
  </si>
  <si>
    <t>1 507,18</t>
  </si>
  <si>
    <t xml:space="preserve"> Наумовское сельское поселение</t>
  </si>
  <si>
    <t xml:space="preserve"> Ракитненское сельское поселение</t>
  </si>
  <si>
    <t xml:space="preserve"> Сельское поселение "Село Сикачи-Алян"</t>
  </si>
  <si>
    <t xml:space="preserve">Оренбургское сельское поселение </t>
  </si>
  <si>
    <t>2 652,46</t>
  </si>
  <si>
    <t>1 891,17</t>
  </si>
  <si>
    <t>2 792,58</t>
  </si>
  <si>
    <t>4 755,55</t>
  </si>
  <si>
    <t>2 749,65</t>
  </si>
  <si>
    <t>3 458,15</t>
  </si>
  <si>
    <t xml:space="preserve"> Сельское поселение "Село Казакевичево"</t>
  </si>
  <si>
    <t xml:space="preserve"> Князе-Волконское сельское поселение</t>
  </si>
  <si>
    <t xml:space="preserve"> Сельское поселение "Село Некрасовка"</t>
  </si>
  <si>
    <t xml:space="preserve"> Осиновореченское сельское поселение </t>
  </si>
  <si>
    <t xml:space="preserve"> Сельское поселение "Село Петропавловка"</t>
  </si>
  <si>
    <t xml:space="preserve"> Побединское сельское поселение</t>
  </si>
  <si>
    <t xml:space="preserve"> Сельское поселение "Село Челны"</t>
  </si>
  <si>
    <t xml:space="preserve">Оренбургское сельское поселение  </t>
  </si>
  <si>
    <t xml:space="preserve"> Куканское сельское поселение</t>
  </si>
  <si>
    <t xml:space="preserve"> Малышевское сельское поселение</t>
  </si>
  <si>
    <t xml:space="preserve"> Мирненское сельское поселение</t>
  </si>
  <si>
    <t>Городское поселение "Город Бикин"</t>
  </si>
  <si>
    <t>Протяженность автомобильных дорог в соответствии с утвержденным перечнем (п. 5, ч. 1 ст. 13 257-ФЗ)</t>
  </si>
  <si>
    <t>Протяженность автомобильных дорог, учтенных в реестре муниципального имущества</t>
  </si>
  <si>
    <t>Всего, в т.ч.</t>
  </si>
  <si>
    <t>закрепленные на праве оперативного управления</t>
  </si>
  <si>
    <t>находящиеся в казне</t>
  </si>
  <si>
    <t xml:space="preserve">Лермонтовское сельское поселение </t>
  </si>
  <si>
    <t>Советско-Гаванского муниципального района Хабаровского края</t>
  </si>
  <si>
    <t xml:space="preserve"> Сельское поселение «Село Тугур» </t>
  </si>
  <si>
    <t>Город Бикин</t>
  </si>
  <si>
    <t>Город Вяземский</t>
  </si>
  <si>
    <t>Город Советская Гавань</t>
  </si>
  <si>
    <t xml:space="preserve">                                           (тыс. рублей/км)</t>
  </si>
  <si>
    <t>норматив</t>
  </si>
  <si>
    <t>факт</t>
  </si>
  <si>
    <t>Сельское поселение «Поселок Морской» я</t>
  </si>
  <si>
    <t xml:space="preserve"> Елабужское сельское поселение </t>
  </si>
  <si>
    <t>372,97</t>
  </si>
  <si>
    <t>Сельское поселение «Село Тугур»</t>
  </si>
  <si>
    <t>общая</t>
  </si>
  <si>
    <t>% не соответствующих нормативным требованиям</t>
  </si>
  <si>
    <t xml:space="preserve">Муниципальный район им.П.Осипенко </t>
  </si>
  <si>
    <t xml:space="preserve">Информация по источникам формирования средств дорожных фондов </t>
  </si>
  <si>
    <t>Денежные взыскания (штрафы) за нарушение законодательства Российской Федерации о безопасности дорожного движения</t>
  </si>
  <si>
    <t>Уплата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либо в связи с уклонением от заключения таких контрактов или иных договоров</t>
  </si>
  <si>
    <t>Использование имущества, входящего в состав автомобильных дорог общего пользования регионального или межмуниципального значения</t>
  </si>
  <si>
    <t>Плата в счет возмещения вреда, причиняемого автомобильным дорогам общего пользования регионального или межмуниципального значения транспортными средствами, осуществляющими перевозки тяжеловесных грузов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</si>
  <si>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</t>
  </si>
  <si>
    <t>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</si>
  <si>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Межбюджетные трансферты из федерального бюджета краевому бюджету</t>
  </si>
  <si>
    <t>Передача в федеральную собственность</t>
  </si>
  <si>
    <t>Реконструкция, передача в федеральную собственность</t>
  </si>
  <si>
    <t>По результатам диагностики</t>
  </si>
  <si>
    <t>1 132,29</t>
  </si>
  <si>
    <t>Дорожный фонд</t>
  </si>
  <si>
    <t xml:space="preserve">Городское поселение «Рабочий поселок Ванино» </t>
  </si>
  <si>
    <t xml:space="preserve">Высокогорненское городское поселение </t>
  </si>
  <si>
    <t xml:space="preserve">Городское поселение «Рабочий поселок Октябрьский» </t>
  </si>
  <si>
    <t xml:space="preserve">Даттинское сельское поселение </t>
  </si>
  <si>
    <t xml:space="preserve">Кенадское сельское поселение </t>
  </si>
  <si>
    <t xml:space="preserve">Сельское поселение «Поселок Монгохто» </t>
  </si>
  <si>
    <t xml:space="preserve">Сельское поселение «Поселок Токи» </t>
  </si>
  <si>
    <t xml:space="preserve">Тулучинское сельское поселение </t>
  </si>
  <si>
    <t xml:space="preserve">Сельское поселение «Поселок Тумнин» </t>
  </si>
  <si>
    <t xml:space="preserve">Уська-Орочское сельское поселение </t>
  </si>
  <si>
    <t>Передача в собственность Хабаровского края, изменение категории, изменение дорожного покрытия</t>
  </si>
  <si>
    <t>Ванинский муниципальнй район</t>
  </si>
  <si>
    <t>Ванинский муниципальный район. Оплата по исполнительному листу</t>
  </si>
  <si>
    <t>Наименование муниципального образования</t>
  </si>
  <si>
    <t>№ и дата соглашения о передачи полномочий</t>
  </si>
  <si>
    <t>Соглашение б/н от 04.05.2022 (на 2022 год)</t>
  </si>
  <si>
    <t>от 20.03.2020 г.  б/н</t>
  </si>
  <si>
    <t>от 16.03.2021 г.  б/н</t>
  </si>
  <si>
    <t>от 07.02.2022 г.  № 3</t>
  </si>
  <si>
    <t>№ 5-15/20 от 20.02.2023</t>
  </si>
  <si>
    <t>от 08.07.2021 № 68</t>
  </si>
  <si>
    <t>от 08.07.2021 № 63</t>
  </si>
  <si>
    <t xml:space="preserve">от 05.12.2022 № 94                                                         </t>
  </si>
  <si>
    <t>от 08.07.2021 № 64</t>
  </si>
  <si>
    <t>от 05.12.2022 № 92</t>
  </si>
  <si>
    <t>от 05.12.2022 № 90</t>
  </si>
  <si>
    <t>Анализ исполнения дорожных фондов в 2020 - 2022 годах</t>
  </si>
  <si>
    <t>% исполнения</t>
  </si>
  <si>
    <t>Сельское поселение "Село Джари"</t>
  </si>
  <si>
    <t>Сельское поселение "Поселок Джари"</t>
  </si>
  <si>
    <t>ВСЕГО:</t>
  </si>
  <si>
    <t>протяженность дорог, не соответствующих требованиям</t>
  </si>
  <si>
    <t>Наименование</t>
  </si>
  <si>
    <t>Сельское поселение "Поселок Токи"</t>
  </si>
  <si>
    <t>Городское поселение "Рабочий поселок Переяславка"</t>
  </si>
  <si>
    <t xml:space="preserve">Городского поселения "Рабочий поселок Майский" </t>
  </si>
  <si>
    <t xml:space="preserve"> Хабаровский край</t>
  </si>
  <si>
    <t>грунтовые, автозимники</t>
  </si>
  <si>
    <r>
      <t xml:space="preserve">Иные мероприятия в части осуществления дорожной деятельности, </t>
    </r>
    <r>
      <rPr>
        <b/>
        <i/>
        <sz val="12"/>
        <color theme="1"/>
        <rFont val="Times New Roman"/>
        <family val="1"/>
        <charset val="204"/>
      </rPr>
      <t>в том числе:</t>
    </r>
  </si>
  <si>
    <t>Предоставление иных межбюджетных трансфертов бюджетам сельских поселений их бюджета муниципального района на реализацию полномочий по осуществлению дорожной деятельности в отношении автомобильных дорог местного значения в границах сельских поселений (Тугуро-Чумиканский район)</t>
  </si>
  <si>
    <t>ИТОГО:</t>
  </si>
  <si>
    <t>не переданы</t>
  </si>
  <si>
    <t>Полномочия переданы в части ремонта автомобильных дорог, так же передавались участки автомобильных дорог для ремонта</t>
  </si>
  <si>
    <t>от 08.07.2021 № 61</t>
  </si>
  <si>
    <t>от 05.12.2022 № 101</t>
  </si>
  <si>
    <t>от 08.07.2021 № 62</t>
  </si>
  <si>
    <t>от 05.12.2022 № 87</t>
  </si>
  <si>
    <t xml:space="preserve">от 08.07.2021 № 67   </t>
  </si>
  <si>
    <t xml:space="preserve">от 08.07.2021 № 60  </t>
  </si>
  <si>
    <t xml:space="preserve">от 05.12.2022 № 96        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</si>
  <si>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бюджет, в том числе муниципальный дорожный фонд</t>
  </si>
  <si>
    <r>
      <t>Доходы от транспортного налога,</t>
    </r>
    <r>
      <rPr>
        <b/>
        <i/>
        <sz val="11"/>
        <color theme="1"/>
        <rFont val="Times New Roman"/>
        <family val="1"/>
        <charset val="204"/>
      </rPr>
      <t xml:space="preserve"> в том числе муниципальный дорожный фонд</t>
    </r>
  </si>
  <si>
    <r>
      <t>Иные поступления в местный бюджет, утвержденные решением представительного органа муниципального образования, предусматривающим создание муниципального дорожного фонда, в том числе</t>
    </r>
    <r>
      <rPr>
        <b/>
        <i/>
        <sz val="11"/>
        <color theme="1"/>
        <rFont val="Times New Roman"/>
        <family val="1"/>
        <charset val="204"/>
      </rPr>
      <t xml:space="preserve"> муниципальный дорожный фонд</t>
    </r>
    <r>
      <rPr>
        <b/>
        <sz val="11"/>
        <color theme="1"/>
        <rFont val="Times New Roman"/>
        <family val="1"/>
        <charset val="204"/>
      </rPr>
      <t>:</t>
    </r>
  </si>
  <si>
    <r>
      <t>Бюджетные ассигнования дорожного фонда, не использованные в предыдущем финансовом году,</t>
    </r>
    <r>
      <rPr>
        <b/>
        <i/>
        <sz val="12"/>
        <color theme="1"/>
        <rFont val="Times New Roman"/>
        <family val="1"/>
        <charset val="204"/>
      </rPr>
      <t xml:space="preserve"> в том числе муниципальный дорожный фонд</t>
    </r>
  </si>
  <si>
    <t>Городское поселение "Город Советская Гавань"</t>
  </si>
  <si>
    <r>
      <t>состоянию на 1 января 2020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 2023 годов (км)</t>
    </r>
  </si>
  <si>
    <t xml:space="preserve">Советско-Гаванский район </t>
  </si>
  <si>
    <t xml:space="preserve">Охотский район </t>
  </si>
  <si>
    <t>Приложение № 2 к Отчету</t>
  </si>
  <si>
    <t xml:space="preserve">Городское поселение "Город Советская Гавань" </t>
  </si>
  <si>
    <t>Список муниципальных образований Хабаровского края, не утвердивших перечни автомобильных дорог общего пользования местного значения (п. 5, ч. 1 ст. 13 257-ФЗ)</t>
  </si>
  <si>
    <t>Приложение № 3 к Отчету</t>
  </si>
  <si>
    <t>Приложение № 4 к Отчету</t>
  </si>
  <si>
    <t>Приложение № 5 к Отчету</t>
  </si>
  <si>
    <t>Информация по направлениям финансирования расходов средств дорожных фондов</t>
  </si>
  <si>
    <t>Приложение № 8 к Отчету</t>
  </si>
  <si>
    <t>Приложение № 7 к Отчету</t>
  </si>
  <si>
    <t>Сведения о доле протяженности автомобильных дорог, не отвечающих нормативным требованиям (км)</t>
  </si>
  <si>
    <t>Информация о паспортизации и закреплении автомобильных дорог за учреждениями, осуществляющими содержание автомобильных дорог (км)</t>
  </si>
  <si>
    <t xml:space="preserve">Информация о протяженности  автомобильных дорог в соответствии </t>
  </si>
  <si>
    <t xml:space="preserve">с утвержденным перечнем автомобильных дорог по </t>
  </si>
  <si>
    <t xml:space="preserve">Информация о заключенных контрактах и договорах  при расходовании средств дорожных фондов </t>
  </si>
  <si>
    <t>Список муниципальных образорваний края, не утвердивших нормативы финансовых затрат на капитальный ремонт, ремонт, содержание автомобильных дорог местного значения и правил расчета размера ассигнований местного бюджета на указанные цели (п. 11, ч. 1 ст. 13 257-ФЗ)</t>
  </si>
  <si>
    <t>Протяженность автомобильных дорог, на которые составлены технические паспорта</t>
  </si>
  <si>
    <t xml:space="preserve">Информация о дебиторской задолженности, числящейся на счетах министерства транспорта и дорожного хозяйства Хабаровского края и подведомственному ему учреждению, а также муниципальных образований Хабаровского края и подведомственных им учреждений, ответственных за дорожное хозяйство и осуществление дорожной деятельности, по средствам дорожных фондов </t>
  </si>
  <si>
    <t>Информация об утвержденных нормативах денежных затрат на содержание, ремонт и капитальный ремонт  автомобильных дорог и фактическом исполнении</t>
  </si>
  <si>
    <t>План 1*</t>
  </si>
  <si>
    <t>План 2**</t>
  </si>
  <si>
    <t>Факт***</t>
  </si>
  <si>
    <t>* Законы о краевом бюджете и решения о местных бюджетах на очередной финансовый год (очередной финансовый год и плановый период) (в первоначальной редакции)</t>
  </si>
  <si>
    <t>** Сводные бюджетные росписи на очередной финансовый год (очередной финансовый год и плановый период) (в окончательной редакции)</t>
  </si>
  <si>
    <t>Аяно-Майский муниципальный район</t>
  </si>
  <si>
    <t>Аимское сельское поселение</t>
  </si>
  <si>
    <t>Сельское поселение "Село Аян"</t>
  </si>
  <si>
    <t>Джигдинское сельское поселение</t>
  </si>
  <si>
    <t>Нельканское сельское поселение</t>
  </si>
  <si>
    <t>Аяно-Майский муниципальный район (содержание и обустройство автозимников, развитие материально-технической и производственной базы муниципальных учреждений и предприятий, осуществляющих дорожную деятельность)</t>
  </si>
  <si>
    <t>Аимское сельское поселение (содержание и обустройство автозимников)</t>
  </si>
  <si>
    <t>Джигдинское сельское поселение (содержание и обустройство автозимников, развитие материально-технической и производственной базы муниципальных учреждений и предприятий, осуществляющих дорожную деятельность, оформление в собственность земельных участков, занятых автомобильными дорогами общего пользования )</t>
  </si>
  <si>
    <t>Аимское сельское поселение Аяно-Майского МР</t>
  </si>
  <si>
    <t>Сельское поселение "Село Аян" Аяно-Майского МР</t>
  </si>
  <si>
    <t>Джигдинское сельское поселение Аяно-Майского МР</t>
  </si>
  <si>
    <t>Нельканское сельское поселение Аяно-Майского МР</t>
  </si>
  <si>
    <t>Аяно-Майский МР</t>
  </si>
  <si>
    <t>По итогам проведения паспортизации дорог протяженность скоратилась на 0,5 км</t>
  </si>
  <si>
    <t>Комсомольский муниципальный район</t>
  </si>
  <si>
    <t>Верхнетамбовское сельское поселение</t>
  </si>
  <si>
    <t>Гурское сельское поселение</t>
  </si>
  <si>
    <t>Сельское поселение "Село Даппы"</t>
  </si>
  <si>
    <t>Ягодненское сельское поселение</t>
  </si>
  <si>
    <t>Снежненское сельское поселение</t>
  </si>
  <si>
    <t>Верхнетамбовское сельское поселение Комсомольского МР</t>
  </si>
  <si>
    <t>Гурское сельское поселение Комсомольского МР</t>
  </si>
  <si>
    <t>Ягодненское сельское поселение Комсомольского МР</t>
  </si>
  <si>
    <t>Снежненское сельское поселение Комсомольского МР</t>
  </si>
  <si>
    <t>Бельговское сельское поселение</t>
  </si>
  <si>
    <t>Сельское поселение "Село Боктор"</t>
  </si>
  <si>
    <t>Сельское поселение "Большая Картель"</t>
  </si>
  <si>
    <t>Сельское поселение "Село Верхняя Эконь"</t>
  </si>
  <si>
    <t>Гайтерское сельское поселение</t>
  </si>
  <si>
    <t>Галичное сельское поселение</t>
  </si>
  <si>
    <t>Сельское поселение"Село Даппы"</t>
  </si>
  <si>
    <t>Кенайское сельское поселение</t>
  </si>
  <si>
    <t>Сельское поселение "Поселок Молодежный"</t>
  </si>
  <si>
    <t>Нижнетамбовское сельское поселение</t>
  </si>
  <si>
    <t>Нижнехалбинское сельское поселение</t>
  </si>
  <si>
    <t>Сельское поселение "Село Новоильиновка"</t>
  </si>
  <si>
    <t>Сельское поселение "Село Новый Мир"</t>
  </si>
  <si>
    <t>Сельское поселение "Село Пивань"</t>
  </si>
  <si>
    <t>Селихинское сельское поселение</t>
  </si>
  <si>
    <t>Уктурское сельское поселение</t>
  </si>
  <si>
    <t>Сельское поселение "Село Хурба"</t>
  </si>
  <si>
    <t>5 377,97</t>
  </si>
  <si>
    <t> 351,80</t>
  </si>
  <si>
    <t>Бельговское сельское поселение Комсомольского МР</t>
  </si>
  <si>
    <t>Сельское поселение"Село Даппы" Комсомольского МР</t>
  </si>
  <si>
    <t>Сельское поселение "Село Новый Мир" Комсомольского МР</t>
  </si>
  <si>
    <t>Уктурское сельское поселение Комсомольского МР</t>
  </si>
  <si>
    <t>Благоустройство</t>
  </si>
  <si>
    <t>Галичное сельское поселение Комсомольского МР</t>
  </si>
  <si>
    <t>уточнена протяженность объекта, передана в муниципальную собственность поселения, приняты в муниципальную собственность района, приняты в муниципальную собственность района, внесены в перечень автомобильных дорого общего пользования на территории района</t>
  </si>
  <si>
    <t xml:space="preserve">Отражение действующей дороги в реестре имущества </t>
  </si>
  <si>
    <t>Постановка на кадастровый учет. Принятие в собственность казны</t>
  </si>
  <si>
    <t>Оформление права собственности и отражение действующих дорог в реестре имущества</t>
  </si>
  <si>
    <t>Оформление дорог в собственность</t>
  </si>
  <si>
    <t>Аимскому СП – с 1 января 2020 года по 31 декабря 2022 года;
Джигдинскому СП – с 1 января 2021 года по 31 декабря 2023 года в отношении автомобильных дорог местного значения вне границ населенных пунктов в границах муниципального района</t>
  </si>
  <si>
    <t>сельское поселение "Село Аян"</t>
  </si>
  <si>
    <t>Городское поселение "Город Советская Гавань" Советско-Гаванского  района</t>
  </si>
  <si>
    <t>*** Кассовое исполнение согласно Отчетам об исполнении краевого и местных бюджетов</t>
  </si>
  <si>
    <t xml:space="preserve">Новоургальское городское поселение </t>
  </si>
  <si>
    <t xml:space="preserve">Тырминское сельское поселение </t>
  </si>
  <si>
    <t xml:space="preserve">Сулукское сельское поселение </t>
  </si>
  <si>
    <t xml:space="preserve">Сельское поселение «Поселок Софийск» </t>
  </si>
  <si>
    <t xml:space="preserve">Среднеургальское сельское поселение </t>
  </si>
  <si>
    <t xml:space="preserve">Согдинское сельское поселение </t>
  </si>
  <si>
    <t xml:space="preserve">Чекундинское сельское поселение </t>
  </si>
  <si>
    <t xml:space="preserve">Сельское поселение «Поселок Этыркэн» </t>
  </si>
  <si>
    <t xml:space="preserve">Аланапское сельское поселение </t>
  </si>
  <si>
    <t xml:space="preserve">Сельское поселение «Поселок Герби» </t>
  </si>
  <si>
    <t xml:space="preserve">Сельское поселение «Село Усть-Ургал» </t>
  </si>
  <si>
    <t>Субсидии из районного бюджета бюджетам городских и сельских поселений района на софинансирование расходных обязательств городских и сельских поселений района по капитальному ремонту и ремонту объектов дорожного хозяйства, находящихся в муниципальной собственности в соответствии с Порядком предоставления из районного бюджета субсидий бюджетам городских и сельских поселений района, утвержденным постановлением администрации  от 03.06.2020 № 350</t>
  </si>
  <si>
    <t xml:space="preserve">Сельское поселение «Поселок Дормидонтовка» </t>
  </si>
  <si>
    <t xml:space="preserve">Сельское поселение «Село Капитоновка» </t>
  </si>
  <si>
    <t xml:space="preserve">Городское поселение "Город Вяземский" </t>
  </si>
  <si>
    <t xml:space="preserve">Сельское поселение «Село Аван» </t>
  </si>
  <si>
    <t xml:space="preserve">Сельское поселение «Село Красицкое" </t>
  </si>
  <si>
    <t xml:space="preserve">Сельское поселение «Село Шереметьево» </t>
  </si>
  <si>
    <t xml:space="preserve">Нигирское сельское поселение </t>
  </si>
  <si>
    <t xml:space="preserve">Представление межбюджнтных трансфертов бюджетам поселений  на мероприятия по осуществлению дорожной деятельности в отношении автомобильных дорог местного значения </t>
  </si>
  <si>
    <t>Предоставление иных межбюджетных трансфертов поселениям  Хабаровского края  на реализацию основных целевых направлений использования средств дорожного фонда</t>
  </si>
  <si>
    <t xml:space="preserve">Городское поселение «Рабочий поселок Заветы Ильича» </t>
  </si>
  <si>
    <t xml:space="preserve">Городское поселение «Рабочий поселок Лососина» </t>
  </si>
  <si>
    <t xml:space="preserve">Гаткинское сельское поселение </t>
  </si>
  <si>
    <t xml:space="preserve">Городское поселение «Рабочий поселок Переяславка» </t>
  </si>
  <si>
    <t xml:space="preserve">Хорское городское поселение </t>
  </si>
  <si>
    <t xml:space="preserve">Могилевское сельское поселение </t>
  </si>
  <si>
    <t xml:space="preserve">Полетненское сельское поселение </t>
  </si>
  <si>
    <t xml:space="preserve">Кругликовское сельское поселение </t>
  </si>
  <si>
    <t xml:space="preserve">Сельское поселение «Село Маяк» </t>
  </si>
  <si>
    <t xml:space="preserve">Булгинское сельское поселение  </t>
  </si>
  <si>
    <t>Лесопильное сельское поселение</t>
  </si>
  <si>
    <t>Сельское поселение "Поселок Алонка"</t>
  </si>
  <si>
    <t xml:space="preserve">Кенайское сельское поселение </t>
  </si>
  <si>
    <t xml:space="preserve">Селихинское сельское поселение </t>
  </si>
  <si>
    <t xml:space="preserve">Бельговское сельское поселение </t>
  </si>
  <si>
    <t xml:space="preserve">Сельское поселение "Большая Картель" </t>
  </si>
  <si>
    <t xml:space="preserve">Гайтерское сельское поселение </t>
  </si>
  <si>
    <t xml:space="preserve">Сельское поселение"Село Даппы" </t>
  </si>
  <si>
    <t xml:space="preserve">Сельское поселение "Село Новый Мир" </t>
  </si>
  <si>
    <t xml:space="preserve">Сельское поселение "Село Пивань" </t>
  </si>
  <si>
    <t xml:space="preserve">Уктурское сельское поселение </t>
  </si>
  <si>
    <t xml:space="preserve">Сельское поселение "Село Хурба" </t>
  </si>
  <si>
    <t xml:space="preserve">Ягодненское сельское поселение </t>
  </si>
  <si>
    <t xml:space="preserve">Верхнетамбовское сельское поселение </t>
  </si>
  <si>
    <t>Городское поселение "Город Николаевск-на-Амуре"</t>
  </si>
  <si>
    <t xml:space="preserve">Литовское сельское поселение </t>
  </si>
  <si>
    <t xml:space="preserve">Городское поселение "Город Амурск" </t>
  </si>
  <si>
    <t xml:space="preserve">Эльбанское городское поселение </t>
  </si>
  <si>
    <t xml:space="preserve">Вознесенское сельское поселение </t>
  </si>
  <si>
    <t xml:space="preserve">Падалинское сельское поселение </t>
  </si>
  <si>
    <t xml:space="preserve">Сельское поселение "Село Джуен" </t>
  </si>
  <si>
    <t xml:space="preserve">Горненское сельское поселение </t>
  </si>
  <si>
    <t xml:space="preserve">Сельское поселение "Село Чумикан" </t>
  </si>
  <si>
    <t xml:space="preserve">Магинское сельское поселение </t>
  </si>
  <si>
    <t>Приложение № 6 к Отчету</t>
  </si>
  <si>
    <t>Приложение № 1 к Отчету</t>
  </si>
  <si>
    <t>Приложение 9 к Отчету</t>
  </si>
  <si>
    <t>Приложение № 10 к Отчету</t>
  </si>
  <si>
    <t>Приложение № 11 к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</si>
</sst>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8" fillId="0" borderId="1" xfId="0" applyFont="1" applyBorder="1"/>
    <xf numFmtId="0" fontId="1" fillId="0" borderId="1" xfId="0" applyFont="1" applyFill="1" applyBorder="1" applyAlignment="1">
      <alignment vertical="top"/>
    </xf>
    <xf numFmtId="0" fontId="0" fillId="0" borderId="0" xfId="0"/>
    <xf numFmtId="0" fontId="0" fillId="0" borderId="0" xfId="0" applyFont="1"/>
    <xf numFmtId="0" fontId="0" fillId="0" borderId="0" xfId="0" applyFill="1"/>
    <xf numFmtId="0" fontId="4" fillId="0" borderId="0" xfId="0" applyFont="1"/>
    <xf numFmtId="0" fontId="5" fillId="0" borderId="0" xfId="0" applyFont="1"/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0" fontId="0" fillId="0" borderId="0" xfId="0" applyAlignment="1"/>
    <xf numFmtId="0" fontId="0" fillId="0" borderId="0" xfId="0" applyAlignment="1">
      <alignment wrapText="1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 shrinkToFi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4" fontId="13" fillId="0" borderId="1" xfId="0" applyNumberFormat="1" applyFont="1" applyBorder="1" applyAlignment="1">
      <alignment horizontal="center" vertical="center" shrinkToFit="1"/>
    </xf>
    <xf numFmtId="4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right"/>
    </xf>
    <xf numFmtId="4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3" fillId="0" borderId="1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4" fontId="13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165" fontId="0" fillId="0" borderId="0" xfId="0" applyNumberFormat="1" applyFill="1"/>
    <xf numFmtId="4" fontId="1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 wrapText="1" shrinkToFit="1"/>
    </xf>
    <xf numFmtId="0" fontId="13" fillId="0" borderId="1" xfId="0" applyFont="1" applyFill="1" applyBorder="1"/>
    <xf numFmtId="0" fontId="12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justify" vertical="center"/>
    </xf>
    <xf numFmtId="4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justify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 shrinkToFit="1"/>
    </xf>
    <xf numFmtId="0" fontId="8" fillId="0" borderId="1" xfId="0" applyFont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Fill="1"/>
    <xf numFmtId="0" fontId="4" fillId="0" borderId="0" xfId="0" applyFont="1" applyFill="1" applyAlignment="1"/>
    <xf numFmtId="0" fontId="0" fillId="0" borderId="0" xfId="0" applyFill="1" applyAlignment="1">
      <alignment vertical="center"/>
    </xf>
    <xf numFmtId="165" fontId="1" fillId="0" borderId="8" xfId="0" applyNumberFormat="1" applyFont="1" applyFill="1" applyBorder="1" applyAlignment="1">
      <alignment horizontal="center" vertical="center" wrapText="1"/>
    </xf>
    <xf numFmtId="165" fontId="5" fillId="0" borderId="0" xfId="0" applyNumberFormat="1" applyFont="1"/>
    <xf numFmtId="165" fontId="5" fillId="0" borderId="0" xfId="0" applyNumberFormat="1" applyFont="1" applyFill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4" fontId="0" fillId="0" borderId="0" xfId="0" applyNumberFormat="1" applyFont="1"/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8" fillId="0" borderId="1" xfId="0" applyNumberFormat="1" applyFont="1" applyBorder="1" applyAlignment="1">
      <alignment horizontal="center" vertical="top" wrapText="1" shrinkToFit="1"/>
    </xf>
    <xf numFmtId="4" fontId="8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4" fontId="12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8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 vertical="top" wrapText="1" shrinkToFit="1"/>
    </xf>
    <xf numFmtId="0" fontId="4" fillId="0" borderId="6" xfId="0" applyFont="1" applyFill="1" applyBorder="1" applyAlignment="1">
      <alignment horizontal="left" vertical="top" wrapText="1" shrinkToFit="1"/>
    </xf>
    <xf numFmtId="0" fontId="13" fillId="0" borderId="1" xfId="0" applyFont="1" applyBorder="1"/>
    <xf numFmtId="0" fontId="4" fillId="0" borderId="0" xfId="0" applyFont="1" applyFill="1" applyAlignment="1">
      <alignment horizontal="right" vertical="center"/>
    </xf>
    <xf numFmtId="0" fontId="13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0" fontId="12" fillId="0" borderId="0" xfId="0" applyFont="1" applyFill="1" applyBorder="1"/>
    <xf numFmtId="4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shrinkToFit="1"/>
    </xf>
    <xf numFmtId="4" fontId="4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vertical="center"/>
    </xf>
    <xf numFmtId="165" fontId="14" fillId="0" borderId="0" xfId="0" applyNumberFormat="1" applyFont="1" applyFill="1" applyAlignment="1">
      <alignment vertical="center"/>
    </xf>
    <xf numFmtId="3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 shrinkToFit="1"/>
    </xf>
    <xf numFmtId="0" fontId="18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right"/>
    </xf>
    <xf numFmtId="0" fontId="6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/>
    </xf>
    <xf numFmtId="0" fontId="1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12" fillId="0" borderId="3" xfId="0" applyFont="1" applyFill="1" applyBorder="1" applyAlignment="1">
      <alignment horizontal="left" vertical="center" wrapText="1" shrinkToFit="1"/>
    </xf>
    <xf numFmtId="0" fontId="12" fillId="0" borderId="5" xfId="0" applyFont="1" applyFill="1" applyBorder="1" applyAlignment="1">
      <alignment horizontal="left" vertical="center" wrapText="1" shrinkToFit="1"/>
    </xf>
    <xf numFmtId="0" fontId="22" fillId="0" borderId="2" xfId="0" applyFont="1" applyBorder="1" applyAlignment="1">
      <alignment horizontal="right" vertical="center"/>
    </xf>
    <xf numFmtId="0" fontId="23" fillId="0" borderId="2" xfId="0" applyFont="1" applyBorder="1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4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Гиперссылка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6"/>
  <sheetViews>
    <sheetView view="pageBreakPreview" zoomScale="60" zoomScaleNormal="85" workbookViewId="0">
      <selection activeCell="B10" sqref="B10"/>
    </sheetView>
  </sheetViews>
  <sheetFormatPr defaultRowHeight="15" x14ac:dyDescent="0.25"/>
  <cols>
    <col min="1" max="1" width="5.7109375" style="87" customWidth="1"/>
    <col min="2" max="2" width="75.42578125" customWidth="1"/>
  </cols>
  <sheetData>
    <row r="1" spans="1:2" ht="16.5" x14ac:dyDescent="0.25">
      <c r="A1" s="85"/>
      <c r="B1" s="135" t="s">
        <v>685</v>
      </c>
    </row>
    <row r="2" spans="1:2" ht="27" customHeight="1" x14ac:dyDescent="0.25">
      <c r="A2" s="182"/>
      <c r="B2" s="182"/>
    </row>
    <row r="3" spans="1:2" ht="48.75" customHeight="1" x14ac:dyDescent="0.25">
      <c r="A3" s="180" t="s">
        <v>550</v>
      </c>
      <c r="B3" s="180"/>
    </row>
    <row r="4" spans="1:2" ht="15.75" x14ac:dyDescent="0.25">
      <c r="A4" s="86">
        <v>1</v>
      </c>
      <c r="B4" s="3" t="s">
        <v>4</v>
      </c>
    </row>
    <row r="5" spans="1:2" ht="15.75" x14ac:dyDescent="0.25">
      <c r="A5" s="86">
        <v>2</v>
      </c>
      <c r="B5" s="3" t="s">
        <v>5</v>
      </c>
    </row>
    <row r="6" spans="1:2" ht="15.75" x14ac:dyDescent="0.25">
      <c r="A6" s="86">
        <v>3</v>
      </c>
      <c r="B6" s="3" t="s">
        <v>7</v>
      </c>
    </row>
    <row r="7" spans="1:2" ht="15.75" x14ac:dyDescent="0.25">
      <c r="A7" s="86">
        <v>4</v>
      </c>
      <c r="B7" s="3" t="s">
        <v>10</v>
      </c>
    </row>
    <row r="8" spans="1:2" s="4" customFormat="1" ht="15.75" x14ac:dyDescent="0.25">
      <c r="A8" s="86">
        <v>5</v>
      </c>
      <c r="B8" s="3" t="s">
        <v>490</v>
      </c>
    </row>
    <row r="9" spans="1:2" s="4" customFormat="1" ht="15.75" x14ac:dyDescent="0.25">
      <c r="A9" s="86">
        <v>6</v>
      </c>
      <c r="B9" s="3" t="s">
        <v>491</v>
      </c>
    </row>
    <row r="10" spans="1:2" s="4" customFormat="1" ht="15.75" x14ac:dyDescent="0.25">
      <c r="A10" s="86">
        <v>7</v>
      </c>
      <c r="B10" s="3" t="s">
        <v>492</v>
      </c>
    </row>
    <row r="11" spans="1:2" s="4" customFormat="1" ht="15.75" x14ac:dyDescent="0.25">
      <c r="A11" s="86">
        <v>8</v>
      </c>
      <c r="B11" s="3" t="s">
        <v>494</v>
      </c>
    </row>
    <row r="12" spans="1:2" s="4" customFormat="1" ht="15.75" x14ac:dyDescent="0.25">
      <c r="A12" s="86">
        <v>9</v>
      </c>
      <c r="B12" s="3" t="s">
        <v>495</v>
      </c>
    </row>
    <row r="13" spans="1:2" s="4" customFormat="1" ht="15.75" x14ac:dyDescent="0.25">
      <c r="A13" s="86">
        <v>10</v>
      </c>
      <c r="B13" s="3" t="s">
        <v>498</v>
      </c>
    </row>
    <row r="14" spans="1:2" s="1" customFormat="1" ht="15.75" x14ac:dyDescent="0.25">
      <c r="A14" s="86">
        <v>11</v>
      </c>
      <c r="B14" s="81" t="s">
        <v>78</v>
      </c>
    </row>
    <row r="15" spans="1:2" s="1" customFormat="1" ht="15.75" x14ac:dyDescent="0.25">
      <c r="A15" s="86">
        <v>12</v>
      </c>
      <c r="B15" s="81" t="s">
        <v>104</v>
      </c>
    </row>
    <row r="16" spans="1:2" s="1" customFormat="1" ht="15.75" x14ac:dyDescent="0.25">
      <c r="A16" s="86">
        <v>13</v>
      </c>
      <c r="B16" s="81" t="s">
        <v>114</v>
      </c>
    </row>
    <row r="17" spans="1:2" s="1" customFormat="1" ht="15.75" x14ac:dyDescent="0.25">
      <c r="A17" s="86">
        <v>14</v>
      </c>
      <c r="B17" s="81" t="s">
        <v>113</v>
      </c>
    </row>
    <row r="18" spans="1:2" s="1" customFormat="1" ht="15.75" x14ac:dyDescent="0.25">
      <c r="A18" s="86">
        <v>15</v>
      </c>
      <c r="B18" s="81" t="s">
        <v>115</v>
      </c>
    </row>
    <row r="19" spans="1:2" s="1" customFormat="1" ht="15.75" x14ac:dyDescent="0.25">
      <c r="A19" s="86">
        <v>16</v>
      </c>
      <c r="B19" s="81" t="s">
        <v>122</v>
      </c>
    </row>
    <row r="20" spans="1:2" s="1" customFormat="1" ht="15.75" x14ac:dyDescent="0.25">
      <c r="A20" s="86">
        <v>17</v>
      </c>
      <c r="B20" s="83" t="s">
        <v>134</v>
      </c>
    </row>
    <row r="21" spans="1:2" s="1" customFormat="1" ht="15.75" x14ac:dyDescent="0.25">
      <c r="A21" s="86">
        <v>18</v>
      </c>
      <c r="B21" s="83" t="s">
        <v>138</v>
      </c>
    </row>
    <row r="22" spans="1:2" s="1" customFormat="1" ht="15.75" x14ac:dyDescent="0.25">
      <c r="A22" s="86">
        <v>19</v>
      </c>
      <c r="B22" s="83" t="s">
        <v>139</v>
      </c>
    </row>
    <row r="23" spans="1:2" s="1" customFormat="1" ht="15.75" x14ac:dyDescent="0.25">
      <c r="A23" s="86">
        <v>20</v>
      </c>
      <c r="B23" s="83" t="s">
        <v>145</v>
      </c>
    </row>
    <row r="24" spans="1:2" s="1" customFormat="1" ht="15.75" x14ac:dyDescent="0.25">
      <c r="A24" s="86">
        <v>21</v>
      </c>
      <c r="B24" s="83" t="s">
        <v>161</v>
      </c>
    </row>
    <row r="25" spans="1:2" s="1" customFormat="1" ht="15.75" x14ac:dyDescent="0.25">
      <c r="A25" s="86">
        <v>22</v>
      </c>
      <c r="B25" s="83" t="s">
        <v>172</v>
      </c>
    </row>
    <row r="26" spans="1:2" s="1" customFormat="1" ht="15.75" x14ac:dyDescent="0.25">
      <c r="A26" s="86">
        <v>23</v>
      </c>
      <c r="B26" s="83" t="s">
        <v>175</v>
      </c>
    </row>
    <row r="27" spans="1:2" s="1" customFormat="1" ht="15.75" x14ac:dyDescent="0.25">
      <c r="A27" s="86">
        <v>24</v>
      </c>
      <c r="B27" s="83" t="s">
        <v>179</v>
      </c>
    </row>
    <row r="28" spans="1:2" s="1" customFormat="1" ht="15.75" x14ac:dyDescent="0.25">
      <c r="A28" s="86">
        <v>25</v>
      </c>
      <c r="B28" s="83" t="s">
        <v>184</v>
      </c>
    </row>
    <row r="29" spans="1:2" s="1" customFormat="1" ht="15.75" x14ac:dyDescent="0.25">
      <c r="A29" s="86">
        <v>26</v>
      </c>
      <c r="B29" s="83" t="s">
        <v>185</v>
      </c>
    </row>
    <row r="30" spans="1:2" s="1" customFormat="1" ht="15.75" x14ac:dyDescent="0.25">
      <c r="A30" s="86">
        <v>27</v>
      </c>
      <c r="B30" s="83" t="s">
        <v>549</v>
      </c>
    </row>
    <row r="31" spans="1:2" ht="81.75" customHeight="1" x14ac:dyDescent="0.25">
      <c r="A31" s="181" t="s">
        <v>562</v>
      </c>
      <c r="B31" s="181"/>
    </row>
    <row r="32" spans="1:2" ht="15.75" x14ac:dyDescent="0.25">
      <c r="A32" s="86">
        <v>1</v>
      </c>
      <c r="B32" s="3" t="s">
        <v>2</v>
      </c>
    </row>
    <row r="33" spans="1:2" ht="15.75" x14ac:dyDescent="0.25">
      <c r="A33" s="86">
        <v>2</v>
      </c>
      <c r="B33" s="3" t="s">
        <v>4</v>
      </c>
    </row>
    <row r="34" spans="1:2" ht="15.75" x14ac:dyDescent="0.25">
      <c r="A34" s="86">
        <v>3</v>
      </c>
      <c r="B34" s="3" t="s">
        <v>5</v>
      </c>
    </row>
    <row r="35" spans="1:2" ht="15.75" x14ac:dyDescent="0.25">
      <c r="A35" s="86">
        <v>4</v>
      </c>
      <c r="B35" s="3" t="s">
        <v>6</v>
      </c>
    </row>
    <row r="36" spans="1:2" ht="15.75" x14ac:dyDescent="0.25">
      <c r="A36" s="86">
        <v>5</v>
      </c>
      <c r="B36" s="3" t="s">
        <v>7</v>
      </c>
    </row>
    <row r="37" spans="1:2" ht="15.75" x14ac:dyDescent="0.25">
      <c r="A37" s="86">
        <v>6</v>
      </c>
      <c r="B37" s="3" t="s">
        <v>8</v>
      </c>
    </row>
    <row r="38" spans="1:2" ht="15.75" x14ac:dyDescent="0.25">
      <c r="A38" s="86">
        <v>7</v>
      </c>
      <c r="B38" s="3" t="s">
        <v>9</v>
      </c>
    </row>
    <row r="39" spans="1:2" ht="15.75" x14ac:dyDescent="0.25">
      <c r="A39" s="86">
        <v>8</v>
      </c>
      <c r="B39" s="3" t="s">
        <v>10</v>
      </c>
    </row>
    <row r="40" spans="1:2" ht="15.75" x14ac:dyDescent="0.25">
      <c r="A40" s="86">
        <v>9</v>
      </c>
      <c r="B40" s="3" t="s">
        <v>11</v>
      </c>
    </row>
    <row r="41" spans="1:2" ht="15.75" x14ac:dyDescent="0.25">
      <c r="A41" s="86">
        <v>10</v>
      </c>
      <c r="B41" s="3" t="s">
        <v>36</v>
      </c>
    </row>
    <row r="42" spans="1:2" ht="15.75" x14ac:dyDescent="0.25">
      <c r="A42" s="86">
        <v>11</v>
      </c>
      <c r="B42" s="3" t="s">
        <v>15</v>
      </c>
    </row>
    <row r="43" spans="1:2" ht="15.75" x14ac:dyDescent="0.25">
      <c r="A43" s="86">
        <v>12</v>
      </c>
      <c r="B43" s="3" t="s">
        <v>18</v>
      </c>
    </row>
    <row r="44" spans="1:2" s="4" customFormat="1" ht="15.75" x14ac:dyDescent="0.25">
      <c r="A44" s="86">
        <v>13</v>
      </c>
      <c r="B44" s="3" t="s">
        <v>490</v>
      </c>
    </row>
    <row r="45" spans="1:2" s="4" customFormat="1" ht="15.75" x14ac:dyDescent="0.25">
      <c r="A45" s="86">
        <v>14</v>
      </c>
      <c r="B45" s="3" t="s">
        <v>491</v>
      </c>
    </row>
    <row r="46" spans="1:2" s="4" customFormat="1" ht="15.75" x14ac:dyDescent="0.25">
      <c r="A46" s="86">
        <v>15</v>
      </c>
      <c r="B46" s="3" t="s">
        <v>492</v>
      </c>
    </row>
    <row r="47" spans="1:2" s="4" customFormat="1" ht="15.75" x14ac:dyDescent="0.25">
      <c r="A47" s="86">
        <v>16</v>
      </c>
      <c r="B47" s="3" t="s">
        <v>494</v>
      </c>
    </row>
    <row r="48" spans="1:2" s="4" customFormat="1" ht="15.75" x14ac:dyDescent="0.25">
      <c r="A48" s="86">
        <v>17</v>
      </c>
      <c r="B48" s="3" t="s">
        <v>495</v>
      </c>
    </row>
    <row r="49" spans="1:2" s="4" customFormat="1" ht="15.75" x14ac:dyDescent="0.25">
      <c r="A49" s="86">
        <v>18</v>
      </c>
      <c r="B49" s="3" t="s">
        <v>496</v>
      </c>
    </row>
    <row r="50" spans="1:2" s="4" customFormat="1" ht="15.75" x14ac:dyDescent="0.25">
      <c r="A50" s="86">
        <v>19</v>
      </c>
      <c r="B50" s="3" t="s">
        <v>497</v>
      </c>
    </row>
    <row r="51" spans="1:2" s="4" customFormat="1" ht="15.75" x14ac:dyDescent="0.25">
      <c r="A51" s="86">
        <v>20</v>
      </c>
      <c r="B51" s="3" t="s">
        <v>498</v>
      </c>
    </row>
    <row r="52" spans="1:2" s="4" customFormat="1" ht="15.75" x14ac:dyDescent="0.25">
      <c r="A52" s="86">
        <v>21</v>
      </c>
      <c r="B52" s="3" t="s">
        <v>499</v>
      </c>
    </row>
    <row r="53" spans="1:2" ht="15.75" x14ac:dyDescent="0.25">
      <c r="A53" s="86">
        <v>22</v>
      </c>
      <c r="B53" s="3" t="s">
        <v>24</v>
      </c>
    </row>
    <row r="54" spans="1:2" ht="15.75" x14ac:dyDescent="0.25">
      <c r="A54" s="86">
        <v>23</v>
      </c>
      <c r="B54" s="3" t="s">
        <v>25</v>
      </c>
    </row>
    <row r="55" spans="1:2" ht="15.75" x14ac:dyDescent="0.25">
      <c r="A55" s="86">
        <v>24</v>
      </c>
      <c r="B55" s="3" t="s">
        <v>26</v>
      </c>
    </row>
    <row r="56" spans="1:2" ht="15.75" x14ac:dyDescent="0.25">
      <c r="A56" s="86">
        <v>25</v>
      </c>
      <c r="B56" s="3" t="s">
        <v>27</v>
      </c>
    </row>
    <row r="57" spans="1:2" ht="15.75" x14ac:dyDescent="0.25">
      <c r="A57" s="86">
        <v>26</v>
      </c>
      <c r="B57" s="3" t="s">
        <v>28</v>
      </c>
    </row>
    <row r="58" spans="1:2" ht="15.75" x14ac:dyDescent="0.25">
      <c r="A58" s="86">
        <v>27</v>
      </c>
      <c r="B58" s="3" t="s">
        <v>29</v>
      </c>
    </row>
    <row r="59" spans="1:2" ht="15.75" x14ac:dyDescent="0.25">
      <c r="A59" s="86">
        <v>28</v>
      </c>
      <c r="B59" s="3" t="s">
        <v>30</v>
      </c>
    </row>
    <row r="60" spans="1:2" ht="15.75" x14ac:dyDescent="0.25">
      <c r="A60" s="86">
        <v>29</v>
      </c>
      <c r="B60" s="3" t="s">
        <v>31</v>
      </c>
    </row>
    <row r="61" spans="1:2" ht="15.75" x14ac:dyDescent="0.25">
      <c r="A61" s="86">
        <v>30</v>
      </c>
      <c r="B61" s="3" t="s">
        <v>32</v>
      </c>
    </row>
    <row r="62" spans="1:2" ht="15.75" x14ac:dyDescent="0.25">
      <c r="A62" s="86">
        <v>31</v>
      </c>
      <c r="B62" s="3" t="s">
        <v>33</v>
      </c>
    </row>
    <row r="63" spans="1:2" ht="15.75" x14ac:dyDescent="0.25">
      <c r="A63" s="86">
        <v>32</v>
      </c>
      <c r="B63" s="3" t="s">
        <v>34</v>
      </c>
    </row>
    <row r="64" spans="1:2" ht="15.75" x14ac:dyDescent="0.25">
      <c r="A64" s="86">
        <v>33</v>
      </c>
      <c r="B64" s="3" t="s">
        <v>43</v>
      </c>
    </row>
    <row r="65" spans="1:2" ht="15.75" x14ac:dyDescent="0.25">
      <c r="A65" s="86">
        <v>34</v>
      </c>
      <c r="B65" s="3" t="s">
        <v>44</v>
      </c>
    </row>
    <row r="66" spans="1:2" ht="15.75" x14ac:dyDescent="0.25">
      <c r="A66" s="86">
        <v>35</v>
      </c>
      <c r="B66" s="3" t="s">
        <v>45</v>
      </c>
    </row>
    <row r="67" spans="1:2" ht="15.75" x14ac:dyDescent="0.25">
      <c r="A67" s="86">
        <v>36</v>
      </c>
      <c r="B67" s="3" t="s">
        <v>46</v>
      </c>
    </row>
    <row r="68" spans="1:2" ht="15.75" x14ac:dyDescent="0.25">
      <c r="A68" s="86">
        <v>37</v>
      </c>
      <c r="B68" s="3" t="s">
        <v>40</v>
      </c>
    </row>
    <row r="69" spans="1:2" ht="15.75" x14ac:dyDescent="0.25">
      <c r="A69" s="86">
        <v>38</v>
      </c>
      <c r="B69" s="3" t="s">
        <v>50</v>
      </c>
    </row>
    <row r="70" spans="1:2" ht="15.75" x14ac:dyDescent="0.25">
      <c r="A70" s="86">
        <v>39</v>
      </c>
      <c r="B70" s="3" t="s">
        <v>51</v>
      </c>
    </row>
    <row r="71" spans="1:2" ht="15.75" x14ac:dyDescent="0.25">
      <c r="A71" s="86">
        <v>40</v>
      </c>
      <c r="B71" s="3" t="s">
        <v>53</v>
      </c>
    </row>
    <row r="72" spans="1:2" ht="15.75" x14ac:dyDescent="0.25">
      <c r="A72" s="86">
        <v>41</v>
      </c>
      <c r="B72" s="3" t="s">
        <v>57</v>
      </c>
    </row>
    <row r="73" spans="1:2" ht="15.75" x14ac:dyDescent="0.25">
      <c r="A73" s="86">
        <v>42</v>
      </c>
      <c r="B73" s="3" t="s">
        <v>58</v>
      </c>
    </row>
    <row r="74" spans="1:2" ht="15.75" x14ac:dyDescent="0.25">
      <c r="A74" s="86">
        <v>43</v>
      </c>
      <c r="B74" s="3" t="s">
        <v>59</v>
      </c>
    </row>
    <row r="75" spans="1:2" ht="15.75" x14ac:dyDescent="0.25">
      <c r="A75" s="86">
        <v>44</v>
      </c>
      <c r="B75" s="3" t="s">
        <v>60</v>
      </c>
    </row>
    <row r="76" spans="1:2" ht="15.75" x14ac:dyDescent="0.25">
      <c r="A76" s="86">
        <v>45</v>
      </c>
      <c r="B76" s="3" t="s">
        <v>61</v>
      </c>
    </row>
    <row r="77" spans="1:2" ht="15.75" x14ac:dyDescent="0.25">
      <c r="A77" s="86">
        <v>46</v>
      </c>
      <c r="B77" s="3" t="s">
        <v>62</v>
      </c>
    </row>
    <row r="78" spans="1:2" ht="15.75" x14ac:dyDescent="0.25">
      <c r="A78" s="86">
        <v>47</v>
      </c>
      <c r="B78" s="3" t="s">
        <v>63</v>
      </c>
    </row>
    <row r="79" spans="1:2" ht="15.75" x14ac:dyDescent="0.25">
      <c r="A79" s="86">
        <v>48</v>
      </c>
      <c r="B79" s="3" t="s">
        <v>64</v>
      </c>
    </row>
    <row r="80" spans="1:2" ht="15.75" x14ac:dyDescent="0.25">
      <c r="A80" s="86">
        <v>49</v>
      </c>
      <c r="B80" s="3" t="s">
        <v>65</v>
      </c>
    </row>
    <row r="81" spans="1:2" ht="15.75" x14ac:dyDescent="0.25">
      <c r="A81" s="86">
        <v>50</v>
      </c>
      <c r="B81" s="3" t="s">
        <v>68</v>
      </c>
    </row>
    <row r="82" spans="1:2" ht="15.75" x14ac:dyDescent="0.25">
      <c r="A82" s="86">
        <v>51</v>
      </c>
      <c r="B82" s="3" t="s">
        <v>69</v>
      </c>
    </row>
    <row r="83" spans="1:2" ht="15.75" x14ac:dyDescent="0.25">
      <c r="A83" s="86">
        <v>52</v>
      </c>
      <c r="B83" s="3" t="s">
        <v>70</v>
      </c>
    </row>
    <row r="84" spans="1:2" ht="15.75" x14ac:dyDescent="0.25">
      <c r="A84" s="86">
        <v>53</v>
      </c>
      <c r="B84" s="3" t="s">
        <v>71</v>
      </c>
    </row>
    <row r="85" spans="1:2" ht="15.75" x14ac:dyDescent="0.25">
      <c r="A85" s="86">
        <v>54</v>
      </c>
      <c r="B85" s="3" t="s">
        <v>72</v>
      </c>
    </row>
    <row r="86" spans="1:2" ht="15.75" x14ac:dyDescent="0.25">
      <c r="A86" s="86">
        <v>55</v>
      </c>
      <c r="B86" s="3" t="s">
        <v>73</v>
      </c>
    </row>
    <row r="87" spans="1:2" ht="15.75" x14ac:dyDescent="0.25">
      <c r="A87" s="86">
        <v>56</v>
      </c>
      <c r="B87" s="3" t="s">
        <v>74</v>
      </c>
    </row>
    <row r="88" spans="1:2" ht="15.75" x14ac:dyDescent="0.25">
      <c r="A88" s="86">
        <v>57</v>
      </c>
      <c r="B88" s="3" t="s">
        <v>76</v>
      </c>
    </row>
    <row r="89" spans="1:2" ht="15.75" x14ac:dyDescent="0.25">
      <c r="A89" s="86">
        <v>58</v>
      </c>
      <c r="B89" s="81" t="s">
        <v>77</v>
      </c>
    </row>
    <row r="90" spans="1:2" ht="15.75" x14ac:dyDescent="0.25">
      <c r="A90" s="86">
        <v>59</v>
      </c>
      <c r="B90" s="81" t="s">
        <v>78</v>
      </c>
    </row>
    <row r="91" spans="1:2" ht="15.75" x14ac:dyDescent="0.25">
      <c r="A91" s="86">
        <v>60</v>
      </c>
      <c r="B91" s="81" t="s">
        <v>79</v>
      </c>
    </row>
    <row r="92" spans="1:2" ht="15.75" x14ac:dyDescent="0.25">
      <c r="A92" s="86">
        <v>61</v>
      </c>
      <c r="B92" s="81" t="s">
        <v>80</v>
      </c>
    </row>
    <row r="93" spans="1:2" ht="15.75" x14ac:dyDescent="0.25">
      <c r="A93" s="86">
        <v>62</v>
      </c>
      <c r="B93" s="81" t="s">
        <v>81</v>
      </c>
    </row>
    <row r="94" spans="1:2" ht="15.75" x14ac:dyDescent="0.25">
      <c r="A94" s="86">
        <v>63</v>
      </c>
      <c r="B94" s="81" t="s">
        <v>82</v>
      </c>
    </row>
    <row r="95" spans="1:2" s="1" customFormat="1" ht="15.75" x14ac:dyDescent="0.25">
      <c r="A95" s="86">
        <v>64</v>
      </c>
      <c r="B95" s="81" t="s">
        <v>83</v>
      </c>
    </row>
    <row r="96" spans="1:2" s="1" customFormat="1" ht="15.75" x14ac:dyDescent="0.25">
      <c r="A96" s="86">
        <v>65</v>
      </c>
      <c r="B96" s="81" t="s">
        <v>84</v>
      </c>
    </row>
    <row r="97" spans="1:2" s="1" customFormat="1" ht="15.75" x14ac:dyDescent="0.25">
      <c r="A97" s="86">
        <v>66</v>
      </c>
      <c r="B97" s="81" t="s">
        <v>85</v>
      </c>
    </row>
    <row r="98" spans="1:2" s="1" customFormat="1" ht="15.75" x14ac:dyDescent="0.25">
      <c r="A98" s="86">
        <v>67</v>
      </c>
      <c r="B98" s="81" t="s">
        <v>86</v>
      </c>
    </row>
    <row r="99" spans="1:2" s="1" customFormat="1" ht="15.75" x14ac:dyDescent="0.25">
      <c r="A99" s="86">
        <v>68</v>
      </c>
      <c r="B99" s="81" t="s">
        <v>87</v>
      </c>
    </row>
    <row r="100" spans="1:2" s="1" customFormat="1" ht="15.75" x14ac:dyDescent="0.25">
      <c r="A100" s="86">
        <v>69</v>
      </c>
      <c r="B100" s="81" t="s">
        <v>88</v>
      </c>
    </row>
    <row r="101" spans="1:2" s="1" customFormat="1" ht="15.75" x14ac:dyDescent="0.25">
      <c r="A101" s="86">
        <v>70</v>
      </c>
      <c r="B101" s="81" t="s">
        <v>89</v>
      </c>
    </row>
    <row r="102" spans="1:2" s="1" customFormat="1" ht="15.75" x14ac:dyDescent="0.25">
      <c r="A102" s="86">
        <v>71</v>
      </c>
      <c r="B102" s="81" t="s">
        <v>90</v>
      </c>
    </row>
    <row r="103" spans="1:2" s="1" customFormat="1" ht="15.75" x14ac:dyDescent="0.25">
      <c r="A103" s="86">
        <v>72</v>
      </c>
      <c r="B103" s="81" t="s">
        <v>91</v>
      </c>
    </row>
    <row r="104" spans="1:2" s="1" customFormat="1" ht="15.75" x14ac:dyDescent="0.25">
      <c r="A104" s="86">
        <v>73</v>
      </c>
      <c r="B104" s="81" t="s">
        <v>92</v>
      </c>
    </row>
    <row r="105" spans="1:2" s="1" customFormat="1" ht="15.75" x14ac:dyDescent="0.25">
      <c r="A105" s="86">
        <v>74</v>
      </c>
      <c r="B105" s="81" t="s">
        <v>93</v>
      </c>
    </row>
    <row r="106" spans="1:2" s="1" customFormat="1" ht="15.75" x14ac:dyDescent="0.25">
      <c r="A106" s="86">
        <v>75</v>
      </c>
      <c r="B106" s="81" t="s">
        <v>94</v>
      </c>
    </row>
    <row r="107" spans="1:2" s="1" customFormat="1" ht="15.75" x14ac:dyDescent="0.25">
      <c r="A107" s="86">
        <v>76</v>
      </c>
      <c r="B107" s="81" t="s">
        <v>95</v>
      </c>
    </row>
    <row r="108" spans="1:2" s="1" customFormat="1" ht="15.75" x14ac:dyDescent="0.25">
      <c r="A108" s="86">
        <v>77</v>
      </c>
      <c r="B108" s="81" t="s">
        <v>96</v>
      </c>
    </row>
    <row r="109" spans="1:2" s="1" customFormat="1" ht="15.75" x14ac:dyDescent="0.25">
      <c r="A109" s="86">
        <v>78</v>
      </c>
      <c r="B109" s="81" t="s">
        <v>97</v>
      </c>
    </row>
    <row r="110" spans="1:2" s="1" customFormat="1" ht="15.75" x14ac:dyDescent="0.25">
      <c r="A110" s="86">
        <v>79</v>
      </c>
      <c r="B110" s="81" t="s">
        <v>99</v>
      </c>
    </row>
    <row r="111" spans="1:2" s="1" customFormat="1" ht="15.75" x14ac:dyDescent="0.25">
      <c r="A111" s="86">
        <v>80</v>
      </c>
      <c r="B111" s="81" t="s">
        <v>100</v>
      </c>
    </row>
    <row r="112" spans="1:2" s="1" customFormat="1" ht="15.75" x14ac:dyDescent="0.25">
      <c r="A112" s="86">
        <v>81</v>
      </c>
      <c r="B112" s="81" t="s">
        <v>101</v>
      </c>
    </row>
    <row r="113" spans="1:2" s="1" customFormat="1" ht="15.75" x14ac:dyDescent="0.25">
      <c r="A113" s="86">
        <v>82</v>
      </c>
      <c r="B113" s="81" t="s">
        <v>102</v>
      </c>
    </row>
    <row r="114" spans="1:2" s="1" customFormat="1" ht="15.75" x14ac:dyDescent="0.25">
      <c r="A114" s="86">
        <v>83</v>
      </c>
      <c r="B114" s="81" t="s">
        <v>103</v>
      </c>
    </row>
    <row r="115" spans="1:2" s="1" customFormat="1" ht="15.75" x14ac:dyDescent="0.25">
      <c r="A115" s="86">
        <v>84</v>
      </c>
      <c r="B115" s="81" t="s">
        <v>104</v>
      </c>
    </row>
    <row r="116" spans="1:2" s="1" customFormat="1" ht="15.75" x14ac:dyDescent="0.25">
      <c r="A116" s="86">
        <v>85</v>
      </c>
      <c r="B116" s="81" t="s">
        <v>105</v>
      </c>
    </row>
    <row r="117" spans="1:2" s="1" customFormat="1" ht="15.75" x14ac:dyDescent="0.25">
      <c r="A117" s="86">
        <v>86</v>
      </c>
      <c r="B117" s="81" t="s">
        <v>106</v>
      </c>
    </row>
    <row r="118" spans="1:2" s="1" customFormat="1" ht="15.75" x14ac:dyDescent="0.25">
      <c r="A118" s="86">
        <v>87</v>
      </c>
      <c r="B118" s="81" t="s">
        <v>107</v>
      </c>
    </row>
    <row r="119" spans="1:2" s="1" customFormat="1" ht="15.75" x14ac:dyDescent="0.25">
      <c r="A119" s="86">
        <v>88</v>
      </c>
      <c r="B119" s="81" t="s">
        <v>108</v>
      </c>
    </row>
    <row r="120" spans="1:2" s="1" customFormat="1" ht="15.75" x14ac:dyDescent="0.25">
      <c r="A120" s="86">
        <v>89</v>
      </c>
      <c r="B120" s="81" t="s">
        <v>109</v>
      </c>
    </row>
    <row r="121" spans="1:2" s="1" customFormat="1" ht="15.75" x14ac:dyDescent="0.25">
      <c r="A121" s="86">
        <v>90</v>
      </c>
      <c r="B121" s="81" t="s">
        <v>110</v>
      </c>
    </row>
    <row r="122" spans="1:2" s="1" customFormat="1" ht="15.75" x14ac:dyDescent="0.25">
      <c r="A122" s="86">
        <v>91</v>
      </c>
      <c r="B122" s="81" t="s">
        <v>111</v>
      </c>
    </row>
    <row r="123" spans="1:2" s="1" customFormat="1" ht="15.75" x14ac:dyDescent="0.25">
      <c r="A123" s="86">
        <v>92</v>
      </c>
      <c r="B123" s="81" t="s">
        <v>114</v>
      </c>
    </row>
    <row r="124" spans="1:2" s="1" customFormat="1" ht="15.75" x14ac:dyDescent="0.25">
      <c r="A124" s="86">
        <v>93</v>
      </c>
      <c r="B124" s="81" t="s">
        <v>113</v>
      </c>
    </row>
    <row r="125" spans="1:2" s="1" customFormat="1" ht="15.75" x14ac:dyDescent="0.25">
      <c r="A125" s="86">
        <v>94</v>
      </c>
      <c r="B125" s="81" t="s">
        <v>116</v>
      </c>
    </row>
    <row r="126" spans="1:2" s="1" customFormat="1" ht="15.75" x14ac:dyDescent="0.25">
      <c r="A126" s="86">
        <v>95</v>
      </c>
      <c r="B126" s="81" t="s">
        <v>117</v>
      </c>
    </row>
    <row r="127" spans="1:2" s="1" customFormat="1" ht="15.75" x14ac:dyDescent="0.25">
      <c r="A127" s="86">
        <v>96</v>
      </c>
      <c r="B127" s="81" t="s">
        <v>118</v>
      </c>
    </row>
    <row r="128" spans="1:2" s="1" customFormat="1" ht="15.75" x14ac:dyDescent="0.25">
      <c r="A128" s="86">
        <v>97</v>
      </c>
      <c r="B128" s="81" t="s">
        <v>119</v>
      </c>
    </row>
    <row r="129" spans="1:2" s="1" customFormat="1" ht="15.75" x14ac:dyDescent="0.25">
      <c r="A129" s="86">
        <v>98</v>
      </c>
      <c r="B129" s="81" t="s">
        <v>120</v>
      </c>
    </row>
    <row r="130" spans="1:2" s="1" customFormat="1" ht="15.75" x14ac:dyDescent="0.25">
      <c r="A130" s="86">
        <v>99</v>
      </c>
      <c r="B130" s="81" t="s">
        <v>121</v>
      </c>
    </row>
    <row r="131" spans="1:2" s="1" customFormat="1" ht="15.75" x14ac:dyDescent="0.25">
      <c r="A131" s="86">
        <v>100</v>
      </c>
      <c r="B131" s="81" t="s">
        <v>122</v>
      </c>
    </row>
    <row r="132" spans="1:2" s="1" customFormat="1" ht="15.75" x14ac:dyDescent="0.25">
      <c r="A132" s="86">
        <v>101</v>
      </c>
      <c r="B132" s="81" t="s">
        <v>123</v>
      </c>
    </row>
    <row r="133" spans="1:2" s="1" customFormat="1" ht="15.75" x14ac:dyDescent="0.25">
      <c r="A133" s="86">
        <v>102</v>
      </c>
      <c r="B133" s="81" t="s">
        <v>124</v>
      </c>
    </row>
    <row r="134" spans="1:2" s="1" customFormat="1" ht="15.75" x14ac:dyDescent="0.25">
      <c r="A134" s="86">
        <v>103</v>
      </c>
      <c r="B134" s="81" t="s">
        <v>125</v>
      </c>
    </row>
    <row r="135" spans="1:2" s="1" customFormat="1" ht="15.75" x14ac:dyDescent="0.25">
      <c r="A135" s="86">
        <v>104</v>
      </c>
      <c r="B135" s="81" t="s">
        <v>126</v>
      </c>
    </row>
    <row r="136" spans="1:2" s="1" customFormat="1" ht="15.75" x14ac:dyDescent="0.25">
      <c r="A136" s="86">
        <v>105</v>
      </c>
      <c r="B136" s="81" t="s">
        <v>127</v>
      </c>
    </row>
    <row r="137" spans="1:2" s="1" customFormat="1" ht="15.75" x14ac:dyDescent="0.25">
      <c r="A137" s="86">
        <v>106</v>
      </c>
      <c r="B137" s="81" t="s">
        <v>128</v>
      </c>
    </row>
    <row r="138" spans="1:2" s="1" customFormat="1" ht="15.75" x14ac:dyDescent="0.25">
      <c r="A138" s="86">
        <v>107</v>
      </c>
      <c r="B138" s="83" t="s">
        <v>129</v>
      </c>
    </row>
    <row r="139" spans="1:2" s="1" customFormat="1" ht="15.75" x14ac:dyDescent="0.25">
      <c r="A139" s="86">
        <v>108</v>
      </c>
      <c r="B139" s="82" t="s">
        <v>130</v>
      </c>
    </row>
    <row r="140" spans="1:2" s="1" customFormat="1" ht="15.75" x14ac:dyDescent="0.25">
      <c r="A140" s="86">
        <v>109</v>
      </c>
      <c r="B140" s="83" t="s">
        <v>131</v>
      </c>
    </row>
    <row r="141" spans="1:2" s="1" customFormat="1" ht="15.75" x14ac:dyDescent="0.25">
      <c r="A141" s="86">
        <v>110</v>
      </c>
      <c r="B141" s="83" t="s">
        <v>132</v>
      </c>
    </row>
    <row r="142" spans="1:2" s="1" customFormat="1" ht="15.75" x14ac:dyDescent="0.25">
      <c r="A142" s="86">
        <v>111</v>
      </c>
      <c r="B142" s="83" t="s">
        <v>133</v>
      </c>
    </row>
    <row r="143" spans="1:2" s="1" customFormat="1" ht="15.75" x14ac:dyDescent="0.25">
      <c r="A143" s="86">
        <v>112</v>
      </c>
      <c r="B143" s="83" t="s">
        <v>134</v>
      </c>
    </row>
    <row r="144" spans="1:2" s="1" customFormat="1" ht="15.75" x14ac:dyDescent="0.25">
      <c r="A144" s="86">
        <v>113</v>
      </c>
      <c r="B144" s="83" t="s">
        <v>135</v>
      </c>
    </row>
    <row r="145" spans="1:2" s="1" customFormat="1" ht="15.75" x14ac:dyDescent="0.25">
      <c r="A145" s="86">
        <v>114</v>
      </c>
      <c r="B145" s="83" t="s">
        <v>136</v>
      </c>
    </row>
    <row r="146" spans="1:2" s="1" customFormat="1" ht="15.75" x14ac:dyDescent="0.25">
      <c r="A146" s="86">
        <v>115</v>
      </c>
      <c r="B146" s="83" t="s">
        <v>137</v>
      </c>
    </row>
    <row r="147" spans="1:2" s="1" customFormat="1" ht="15.75" x14ac:dyDescent="0.25">
      <c r="A147" s="86">
        <v>116</v>
      </c>
      <c r="B147" s="83" t="s">
        <v>138</v>
      </c>
    </row>
    <row r="148" spans="1:2" s="1" customFormat="1" ht="15.75" x14ac:dyDescent="0.25">
      <c r="A148" s="86">
        <v>117</v>
      </c>
      <c r="B148" s="83" t="s">
        <v>139</v>
      </c>
    </row>
    <row r="149" spans="1:2" s="1" customFormat="1" ht="15.75" x14ac:dyDescent="0.25">
      <c r="A149" s="86">
        <v>118</v>
      </c>
      <c r="B149" s="83" t="s">
        <v>140</v>
      </c>
    </row>
    <row r="150" spans="1:2" s="1" customFormat="1" ht="15.75" customHeight="1" x14ac:dyDescent="0.25">
      <c r="A150" s="86">
        <v>119</v>
      </c>
      <c r="B150" s="83" t="s">
        <v>142</v>
      </c>
    </row>
    <row r="151" spans="1:2" s="1" customFormat="1" ht="15.75" x14ac:dyDescent="0.25">
      <c r="A151" s="86">
        <v>120</v>
      </c>
      <c r="B151" s="83" t="s">
        <v>143</v>
      </c>
    </row>
    <row r="152" spans="1:2" s="1" customFormat="1" ht="15.75" x14ac:dyDescent="0.25">
      <c r="A152" s="86">
        <v>121</v>
      </c>
      <c r="B152" s="83" t="s">
        <v>144</v>
      </c>
    </row>
    <row r="153" spans="1:2" s="1" customFormat="1" ht="15.75" x14ac:dyDescent="0.25">
      <c r="A153" s="86">
        <v>122</v>
      </c>
      <c r="B153" s="83" t="s">
        <v>145</v>
      </c>
    </row>
    <row r="154" spans="1:2" s="1" customFormat="1" ht="15.75" x14ac:dyDescent="0.25">
      <c r="A154" s="86">
        <v>123</v>
      </c>
      <c r="B154" s="83" t="s">
        <v>146</v>
      </c>
    </row>
    <row r="155" spans="1:2" s="1" customFormat="1" ht="15.75" x14ac:dyDescent="0.25">
      <c r="A155" s="86">
        <v>124</v>
      </c>
      <c r="B155" s="83" t="s">
        <v>147</v>
      </c>
    </row>
    <row r="156" spans="1:2" s="1" customFormat="1" ht="15.75" x14ac:dyDescent="0.25">
      <c r="A156" s="86">
        <v>125</v>
      </c>
      <c r="B156" s="83" t="s">
        <v>148</v>
      </c>
    </row>
    <row r="157" spans="1:2" s="1" customFormat="1" ht="15.75" x14ac:dyDescent="0.25">
      <c r="A157" s="86">
        <v>126</v>
      </c>
      <c r="B157" s="83" t="s">
        <v>149</v>
      </c>
    </row>
    <row r="158" spans="1:2" s="1" customFormat="1" ht="15.75" x14ac:dyDescent="0.25">
      <c r="A158" s="86">
        <v>127</v>
      </c>
      <c r="B158" s="83" t="s">
        <v>150</v>
      </c>
    </row>
    <row r="159" spans="1:2" s="1" customFormat="1" ht="15.75" x14ac:dyDescent="0.25">
      <c r="A159" s="86">
        <v>128</v>
      </c>
      <c r="B159" s="83" t="s">
        <v>151</v>
      </c>
    </row>
    <row r="160" spans="1:2" s="1" customFormat="1" ht="15.75" x14ac:dyDescent="0.25">
      <c r="A160" s="86">
        <v>129</v>
      </c>
      <c r="B160" s="83" t="s">
        <v>152</v>
      </c>
    </row>
    <row r="161" spans="1:2" s="1" customFormat="1" ht="15.75" customHeight="1" x14ac:dyDescent="0.25">
      <c r="A161" s="86">
        <v>130</v>
      </c>
      <c r="B161" s="83" t="s">
        <v>153</v>
      </c>
    </row>
    <row r="162" spans="1:2" s="1" customFormat="1" ht="15.75" x14ac:dyDescent="0.25">
      <c r="A162" s="86">
        <v>131</v>
      </c>
      <c r="B162" s="83" t="s">
        <v>154</v>
      </c>
    </row>
    <row r="163" spans="1:2" s="1" customFormat="1" ht="15.75" x14ac:dyDescent="0.25">
      <c r="A163" s="86">
        <v>132</v>
      </c>
      <c r="B163" s="83" t="s">
        <v>155</v>
      </c>
    </row>
    <row r="164" spans="1:2" s="1" customFormat="1" ht="15.75" x14ac:dyDescent="0.25">
      <c r="A164" s="86">
        <v>133</v>
      </c>
      <c r="B164" s="83" t="s">
        <v>156</v>
      </c>
    </row>
    <row r="165" spans="1:2" s="1" customFormat="1" ht="15.75" x14ac:dyDescent="0.25">
      <c r="A165" s="86">
        <v>134</v>
      </c>
      <c r="B165" s="83" t="s">
        <v>157</v>
      </c>
    </row>
    <row r="166" spans="1:2" s="1" customFormat="1" ht="15.75" customHeight="1" x14ac:dyDescent="0.25">
      <c r="A166" s="86">
        <v>135</v>
      </c>
      <c r="B166" s="83" t="s">
        <v>158</v>
      </c>
    </row>
    <row r="167" spans="1:2" s="1" customFormat="1" ht="15.75" x14ac:dyDescent="0.25">
      <c r="A167" s="86">
        <v>136</v>
      </c>
      <c r="B167" s="83" t="s">
        <v>159</v>
      </c>
    </row>
    <row r="168" spans="1:2" s="1" customFormat="1" ht="15.75" x14ac:dyDescent="0.25">
      <c r="A168" s="86">
        <v>137</v>
      </c>
      <c r="B168" s="83" t="s">
        <v>160</v>
      </c>
    </row>
    <row r="169" spans="1:2" s="1" customFormat="1" ht="15.75" x14ac:dyDescent="0.25">
      <c r="A169" s="86">
        <v>138</v>
      </c>
      <c r="B169" s="83" t="s">
        <v>161</v>
      </c>
    </row>
    <row r="170" spans="1:2" s="1" customFormat="1" ht="15.75" x14ac:dyDescent="0.25">
      <c r="A170" s="86">
        <v>139</v>
      </c>
      <c r="B170" s="83" t="s">
        <v>162</v>
      </c>
    </row>
    <row r="171" spans="1:2" s="1" customFormat="1" ht="15.75" x14ac:dyDescent="0.25">
      <c r="A171" s="86">
        <v>140</v>
      </c>
      <c r="B171" s="83" t="s">
        <v>163</v>
      </c>
    </row>
    <row r="172" spans="1:2" s="1" customFormat="1" ht="15.75" x14ac:dyDescent="0.25">
      <c r="A172" s="86">
        <v>141</v>
      </c>
      <c r="B172" s="83" t="s">
        <v>165</v>
      </c>
    </row>
    <row r="173" spans="1:2" s="1" customFormat="1" ht="15.75" x14ac:dyDescent="0.25">
      <c r="A173" s="86">
        <v>142</v>
      </c>
      <c r="B173" s="83" t="s">
        <v>166</v>
      </c>
    </row>
    <row r="174" spans="1:2" s="1" customFormat="1" ht="15.75" x14ac:dyDescent="0.25">
      <c r="A174" s="86">
        <v>143</v>
      </c>
      <c r="B174" s="83" t="s">
        <v>167</v>
      </c>
    </row>
    <row r="175" spans="1:2" s="1" customFormat="1" ht="15.75" x14ac:dyDescent="0.25">
      <c r="A175" s="86">
        <v>144</v>
      </c>
      <c r="B175" s="83" t="s">
        <v>168</v>
      </c>
    </row>
    <row r="176" spans="1:2" s="1" customFormat="1" ht="15.75" x14ac:dyDescent="0.25">
      <c r="A176" s="86">
        <v>145</v>
      </c>
      <c r="B176" s="83" t="s">
        <v>169</v>
      </c>
    </row>
    <row r="177" spans="1:2" s="1" customFormat="1" ht="15.75" x14ac:dyDescent="0.25">
      <c r="A177" s="86">
        <v>146</v>
      </c>
      <c r="B177" s="83" t="s">
        <v>170</v>
      </c>
    </row>
    <row r="178" spans="1:2" s="1" customFormat="1" ht="15.75" x14ac:dyDescent="0.25">
      <c r="A178" s="86">
        <v>147</v>
      </c>
      <c r="B178" s="83" t="s">
        <v>171</v>
      </c>
    </row>
    <row r="179" spans="1:2" s="1" customFormat="1" ht="15.75" x14ac:dyDescent="0.25">
      <c r="A179" s="86">
        <v>148</v>
      </c>
      <c r="B179" s="83" t="s">
        <v>172</v>
      </c>
    </row>
    <row r="180" spans="1:2" s="1" customFormat="1" ht="15.75" x14ac:dyDescent="0.25">
      <c r="A180" s="86">
        <v>149</v>
      </c>
      <c r="B180" s="83" t="s">
        <v>173</v>
      </c>
    </row>
    <row r="181" spans="1:2" s="1" customFormat="1" ht="15.75" x14ac:dyDescent="0.25">
      <c r="A181" s="86">
        <v>150</v>
      </c>
      <c r="B181" s="83" t="s">
        <v>174</v>
      </c>
    </row>
    <row r="182" spans="1:2" s="1" customFormat="1" ht="15.75" x14ac:dyDescent="0.25">
      <c r="A182" s="86">
        <v>151</v>
      </c>
      <c r="B182" s="83" t="s">
        <v>175</v>
      </c>
    </row>
    <row r="183" spans="1:2" s="1" customFormat="1" ht="15.75" x14ac:dyDescent="0.25">
      <c r="A183" s="86">
        <v>152</v>
      </c>
      <c r="B183" s="83" t="s">
        <v>176</v>
      </c>
    </row>
    <row r="184" spans="1:2" s="1" customFormat="1" ht="15.75" x14ac:dyDescent="0.25">
      <c r="A184" s="86">
        <v>153</v>
      </c>
      <c r="B184" s="83" t="s">
        <v>177</v>
      </c>
    </row>
    <row r="185" spans="1:2" s="1" customFormat="1" ht="15.75" x14ac:dyDescent="0.25">
      <c r="A185" s="86">
        <v>154</v>
      </c>
      <c r="B185" s="83" t="s">
        <v>178</v>
      </c>
    </row>
    <row r="186" spans="1:2" s="1" customFormat="1" ht="15.75" x14ac:dyDescent="0.25">
      <c r="A186" s="86">
        <v>155</v>
      </c>
      <c r="B186" s="83" t="s">
        <v>179</v>
      </c>
    </row>
    <row r="187" spans="1:2" s="1" customFormat="1" ht="15.75" x14ac:dyDescent="0.25">
      <c r="A187" s="86">
        <v>156</v>
      </c>
      <c r="B187" s="83" t="s">
        <v>180</v>
      </c>
    </row>
    <row r="188" spans="1:2" s="1" customFormat="1" ht="15.75" x14ac:dyDescent="0.25">
      <c r="A188" s="86">
        <v>157</v>
      </c>
      <c r="B188" s="83" t="s">
        <v>181</v>
      </c>
    </row>
    <row r="189" spans="1:2" s="1" customFormat="1" ht="15.75" x14ac:dyDescent="0.25">
      <c r="A189" s="86">
        <v>158</v>
      </c>
      <c r="B189" s="83" t="s">
        <v>182</v>
      </c>
    </row>
    <row r="190" spans="1:2" s="1" customFormat="1" ht="15.75" x14ac:dyDescent="0.25">
      <c r="A190" s="86">
        <v>159</v>
      </c>
      <c r="B190" s="83" t="s">
        <v>183</v>
      </c>
    </row>
    <row r="191" spans="1:2" s="1" customFormat="1" ht="15.75" x14ac:dyDescent="0.25">
      <c r="A191" s="86">
        <v>160</v>
      </c>
      <c r="B191" s="83" t="s">
        <v>184</v>
      </c>
    </row>
    <row r="192" spans="1:2" s="1" customFormat="1" ht="15.75" x14ac:dyDescent="0.25">
      <c r="A192" s="86">
        <v>161</v>
      </c>
      <c r="B192" s="83" t="s">
        <v>185</v>
      </c>
    </row>
    <row r="193" spans="1:2" s="1" customFormat="1" ht="15.75" x14ac:dyDescent="0.25">
      <c r="A193" s="86">
        <v>162</v>
      </c>
      <c r="B193" s="83" t="s">
        <v>186</v>
      </c>
    </row>
    <row r="194" spans="1:2" s="1" customFormat="1" ht="15.75" customHeight="1" x14ac:dyDescent="0.25">
      <c r="A194" s="86">
        <v>163</v>
      </c>
      <c r="B194" s="83" t="s">
        <v>188</v>
      </c>
    </row>
    <row r="195" spans="1:2" s="1" customFormat="1" ht="15.75" x14ac:dyDescent="0.25">
      <c r="A195" s="86">
        <v>164</v>
      </c>
      <c r="B195" s="83" t="s">
        <v>189</v>
      </c>
    </row>
    <row r="196" spans="1:2" s="1" customFormat="1" ht="15.75" customHeight="1" x14ac:dyDescent="0.25">
      <c r="A196" s="86">
        <v>165</v>
      </c>
      <c r="B196" s="83" t="s">
        <v>190</v>
      </c>
    </row>
    <row r="197" spans="1:2" s="1" customFormat="1" ht="15.75" x14ac:dyDescent="0.25">
      <c r="A197" s="86">
        <v>166</v>
      </c>
      <c r="B197" s="83" t="s">
        <v>191</v>
      </c>
    </row>
    <row r="198" spans="1:2" s="1" customFormat="1" ht="15.75" customHeight="1" x14ac:dyDescent="0.25">
      <c r="A198" s="86">
        <v>167</v>
      </c>
      <c r="B198" s="83" t="s">
        <v>192</v>
      </c>
    </row>
    <row r="199" spans="1:2" s="1" customFormat="1" ht="31.5" x14ac:dyDescent="0.25">
      <c r="A199" s="86">
        <v>168</v>
      </c>
      <c r="B199" s="83" t="s">
        <v>627</v>
      </c>
    </row>
    <row r="200" spans="1:2" ht="15.75" x14ac:dyDescent="0.25">
      <c r="A200" s="86">
        <v>169</v>
      </c>
      <c r="B200" s="83" t="s">
        <v>571</v>
      </c>
    </row>
    <row r="201" spans="1:2" ht="15.75" x14ac:dyDescent="0.25">
      <c r="A201" s="86">
        <v>170</v>
      </c>
      <c r="B201" s="83" t="s">
        <v>572</v>
      </c>
    </row>
    <row r="202" spans="1:2" ht="15.75" x14ac:dyDescent="0.25">
      <c r="A202" s="86">
        <v>171</v>
      </c>
      <c r="B202" s="83" t="s">
        <v>573</v>
      </c>
    </row>
    <row r="203" spans="1:2" ht="15.75" x14ac:dyDescent="0.25">
      <c r="A203" s="86">
        <v>172</v>
      </c>
      <c r="B203" s="83" t="s">
        <v>574</v>
      </c>
    </row>
    <row r="204" spans="1:2" ht="15.75" x14ac:dyDescent="0.25">
      <c r="A204" s="86">
        <v>173</v>
      </c>
      <c r="B204" s="83" t="s">
        <v>575</v>
      </c>
    </row>
    <row r="205" spans="1:2" ht="15.75" x14ac:dyDescent="0.25">
      <c r="A205" s="86">
        <v>174</v>
      </c>
      <c r="B205" s="83" t="s">
        <v>585</v>
      </c>
    </row>
    <row r="206" spans="1:2" ht="15.75" x14ac:dyDescent="0.25">
      <c r="A206" s="86">
        <v>175</v>
      </c>
      <c r="B206" s="83" t="s">
        <v>586</v>
      </c>
    </row>
    <row r="207" spans="1:2" ht="15.75" x14ac:dyDescent="0.25">
      <c r="A207" s="86">
        <v>176</v>
      </c>
      <c r="B207" s="83" t="s">
        <v>587</v>
      </c>
    </row>
    <row r="208" spans="1:2" ht="15.75" x14ac:dyDescent="0.25">
      <c r="A208" s="86">
        <v>177</v>
      </c>
      <c r="B208" s="83" t="s">
        <v>588</v>
      </c>
    </row>
    <row r="209" spans="1:3" s="4" customFormat="1" ht="15.75" x14ac:dyDescent="0.25">
      <c r="A209" s="86">
        <v>178</v>
      </c>
      <c r="B209" s="83" t="s">
        <v>611</v>
      </c>
    </row>
    <row r="210" spans="1:3" ht="15.75" x14ac:dyDescent="0.25">
      <c r="A210" s="86">
        <v>179</v>
      </c>
      <c r="B210" s="83" t="s">
        <v>593</v>
      </c>
    </row>
    <row r="211" spans="1:3" ht="15.75" x14ac:dyDescent="0.25">
      <c r="A211" s="86">
        <v>180</v>
      </c>
      <c r="B211" s="83" t="s">
        <v>594</v>
      </c>
    </row>
    <row r="212" spans="1:3" x14ac:dyDescent="0.25">
      <c r="B212" s="87"/>
      <c r="C212" s="4"/>
    </row>
    <row r="213" spans="1:3" x14ac:dyDescent="0.25">
      <c r="B213" s="87"/>
      <c r="C213" s="4"/>
    </row>
    <row r="214" spans="1:3" x14ac:dyDescent="0.25">
      <c r="B214" s="87"/>
      <c r="C214" s="4"/>
    </row>
    <row r="215" spans="1:3" x14ac:dyDescent="0.25">
      <c r="B215" s="87"/>
      <c r="C215" s="4"/>
    </row>
    <row r="216" spans="1:3" x14ac:dyDescent="0.25">
      <c r="B216" s="87"/>
      <c r="C216" s="4"/>
    </row>
  </sheetData>
  <mergeCells count="3">
    <mergeCell ref="A3:B3"/>
    <mergeCell ref="A31:B31"/>
    <mergeCell ref="A2:B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9"/>
  <sheetViews>
    <sheetView view="pageBreakPreview" zoomScale="85" zoomScaleNormal="100" zoomScaleSheetLayoutView="85" workbookViewId="0">
      <pane ySplit="9" topLeftCell="A587" activePane="bottomLeft" state="frozen"/>
      <selection pane="bottomLeft" activeCell="B1" sqref="B1:I1"/>
    </sheetView>
  </sheetViews>
  <sheetFormatPr defaultColWidth="9.140625" defaultRowHeight="16.5" customHeight="1" x14ac:dyDescent="0.25"/>
  <cols>
    <col min="1" max="1" width="4.5703125" style="133" customWidth="1"/>
    <col min="2" max="2" width="48.85546875" style="107" customWidth="1"/>
    <col min="3" max="3" width="12" style="6" customWidth="1"/>
    <col min="4" max="4" width="12.5703125" style="6" customWidth="1"/>
    <col min="5" max="5" width="12" style="6" customWidth="1"/>
    <col min="6" max="6" width="12.5703125" style="6" customWidth="1"/>
    <col min="7" max="7" width="13.5703125" style="6" customWidth="1"/>
    <col min="8" max="8" width="14.7109375" style="6" customWidth="1"/>
    <col min="9" max="9" width="13.7109375" style="6" customWidth="1"/>
    <col min="10" max="16384" width="9.140625" style="6"/>
  </cols>
  <sheetData>
    <row r="1" spans="1:9" ht="16.5" customHeight="1" x14ac:dyDescent="0.25">
      <c r="B1" s="281" t="s">
        <v>687</v>
      </c>
      <c r="C1" s="282"/>
      <c r="D1" s="282"/>
      <c r="E1" s="282"/>
      <c r="F1" s="282"/>
      <c r="G1" s="282"/>
      <c r="H1" s="282"/>
      <c r="I1" s="282"/>
    </row>
    <row r="2" spans="1:9" ht="16.5" customHeight="1" x14ac:dyDescent="0.25">
      <c r="B2" s="100"/>
      <c r="C2" s="84"/>
      <c r="D2" s="84"/>
      <c r="E2" s="84"/>
      <c r="F2" s="84"/>
      <c r="G2" s="84"/>
      <c r="H2" s="84"/>
      <c r="I2" s="84"/>
    </row>
    <row r="3" spans="1:9" ht="16.5" customHeight="1" x14ac:dyDescent="0.25">
      <c r="B3" s="258" t="s">
        <v>559</v>
      </c>
      <c r="C3" s="258"/>
      <c r="D3" s="258"/>
      <c r="E3" s="258"/>
      <c r="F3" s="258"/>
      <c r="G3" s="258"/>
      <c r="H3" s="258"/>
      <c r="I3" s="258"/>
    </row>
    <row r="4" spans="1:9" ht="16.5" customHeight="1" x14ac:dyDescent="0.25">
      <c r="B4" s="258" t="s">
        <v>560</v>
      </c>
      <c r="C4" s="258"/>
      <c r="D4" s="258"/>
      <c r="E4" s="258"/>
      <c r="F4" s="258"/>
      <c r="G4" s="258"/>
      <c r="H4" s="258"/>
      <c r="I4" s="258"/>
    </row>
    <row r="5" spans="1:9" ht="16.5" customHeight="1" x14ac:dyDescent="0.25">
      <c r="B5" s="258" t="s">
        <v>545</v>
      </c>
      <c r="C5" s="258"/>
      <c r="D5" s="258"/>
      <c r="E5" s="258"/>
      <c r="F5" s="258"/>
      <c r="G5" s="258"/>
      <c r="H5" s="258"/>
      <c r="I5" s="258"/>
    </row>
    <row r="6" spans="1:9" ht="16.5" customHeight="1" x14ac:dyDescent="0.3">
      <c r="B6" s="100"/>
      <c r="C6" s="101"/>
      <c r="D6" s="101"/>
      <c r="E6" s="101"/>
      <c r="F6" s="101"/>
      <c r="G6" s="101"/>
      <c r="H6" s="101"/>
      <c r="I6" s="101"/>
    </row>
    <row r="7" spans="1:9" ht="16.5" customHeight="1" x14ac:dyDescent="0.25">
      <c r="A7" s="285" t="s">
        <v>0</v>
      </c>
      <c r="B7" s="283"/>
      <c r="C7" s="284" t="s">
        <v>232</v>
      </c>
      <c r="D7" s="284"/>
      <c r="E7" s="284"/>
      <c r="F7" s="284"/>
      <c r="G7" s="284"/>
      <c r="H7" s="284"/>
      <c r="I7" s="284"/>
    </row>
    <row r="8" spans="1:9" ht="16.5" customHeight="1" x14ac:dyDescent="0.25">
      <c r="A8" s="287"/>
      <c r="B8" s="283"/>
      <c r="C8" s="285" t="s">
        <v>233</v>
      </c>
      <c r="D8" s="284" t="s">
        <v>234</v>
      </c>
      <c r="E8" s="284"/>
      <c r="F8" s="284"/>
      <c r="G8" s="284"/>
      <c r="H8" s="284"/>
      <c r="I8" s="284"/>
    </row>
    <row r="9" spans="1:9" ht="48.75" customHeight="1" x14ac:dyDescent="0.25">
      <c r="A9" s="286"/>
      <c r="B9" s="283"/>
      <c r="C9" s="286"/>
      <c r="D9" s="102" t="s">
        <v>235</v>
      </c>
      <c r="E9" s="102" t="s">
        <v>236</v>
      </c>
      <c r="F9" s="102" t="s">
        <v>237</v>
      </c>
      <c r="G9" s="102" t="s">
        <v>238</v>
      </c>
      <c r="H9" s="102" t="s">
        <v>239</v>
      </c>
      <c r="I9" s="102" t="s">
        <v>527</v>
      </c>
    </row>
    <row r="10" spans="1:9" ht="16.5" customHeight="1" x14ac:dyDescent="0.25">
      <c r="A10" s="288" t="s">
        <v>240</v>
      </c>
      <c r="B10" s="289"/>
      <c r="C10" s="289"/>
      <c r="D10" s="289"/>
      <c r="E10" s="289"/>
      <c r="F10" s="289"/>
      <c r="G10" s="289"/>
      <c r="H10" s="289"/>
      <c r="I10" s="290"/>
    </row>
    <row r="11" spans="1:9" ht="16.5" customHeight="1" x14ac:dyDescent="0.25">
      <c r="A11" s="15">
        <v>1</v>
      </c>
      <c r="B11" s="10" t="s">
        <v>526</v>
      </c>
      <c r="C11" s="9">
        <v>4245.62</v>
      </c>
      <c r="D11" s="9"/>
      <c r="E11" s="9">
        <v>9.5</v>
      </c>
      <c r="F11" s="9">
        <v>1260.74</v>
      </c>
      <c r="G11" s="9">
        <v>1706.85</v>
      </c>
      <c r="H11" s="9">
        <v>1016.58</v>
      </c>
      <c r="I11" s="9">
        <v>251.95</v>
      </c>
    </row>
    <row r="12" spans="1:9" ht="16.5" customHeight="1" x14ac:dyDescent="0.25">
      <c r="A12" s="15">
        <v>2</v>
      </c>
      <c r="B12" s="10" t="s">
        <v>1</v>
      </c>
      <c r="C12" s="9">
        <f>SUM(D12:I12)</f>
        <v>126</v>
      </c>
      <c r="D12" s="9"/>
      <c r="E12" s="9"/>
      <c r="F12" s="9"/>
      <c r="G12" s="9"/>
      <c r="H12" s="9">
        <v>1.3</v>
      </c>
      <c r="I12" s="9">
        <v>124.7</v>
      </c>
    </row>
    <row r="13" spans="1:9" ht="16.5" customHeight="1" x14ac:dyDescent="0.25">
      <c r="A13" s="15">
        <v>3</v>
      </c>
      <c r="B13" s="10" t="s">
        <v>2</v>
      </c>
      <c r="C13" s="9">
        <f t="shared" ref="C13:C76" si="0">SUM(D13:I13)</f>
        <v>42.31</v>
      </c>
      <c r="D13" s="9"/>
      <c r="E13" s="9"/>
      <c r="F13" s="9">
        <v>20.03</v>
      </c>
      <c r="G13" s="9">
        <f>22.28-15.2</f>
        <v>7.0800000000000018</v>
      </c>
      <c r="H13" s="9"/>
      <c r="I13" s="9">
        <v>15.2</v>
      </c>
    </row>
    <row r="14" spans="1:9" ht="16.5" customHeight="1" x14ac:dyDescent="0.25">
      <c r="A14" s="15">
        <v>4</v>
      </c>
      <c r="B14" s="10" t="s">
        <v>3</v>
      </c>
      <c r="C14" s="9">
        <f t="shared" si="0"/>
        <v>42.9</v>
      </c>
      <c r="D14" s="9"/>
      <c r="E14" s="9"/>
      <c r="F14" s="9">
        <v>42.9</v>
      </c>
      <c r="G14" s="9"/>
      <c r="H14" s="9"/>
      <c r="I14" s="9">
        <v>0</v>
      </c>
    </row>
    <row r="15" spans="1:9" ht="16.5" customHeight="1" x14ac:dyDescent="0.25">
      <c r="A15" s="15">
        <v>5</v>
      </c>
      <c r="B15" s="10" t="s">
        <v>256</v>
      </c>
      <c r="C15" s="9">
        <f t="shared" si="0"/>
        <v>9.4</v>
      </c>
      <c r="D15" s="9"/>
      <c r="E15" s="9"/>
      <c r="F15" s="9"/>
      <c r="G15" s="9"/>
      <c r="H15" s="9"/>
      <c r="I15" s="9">
        <v>9.4</v>
      </c>
    </row>
    <row r="16" spans="1:9" ht="16.5" customHeight="1" x14ac:dyDescent="0.25">
      <c r="A16" s="15">
        <v>6</v>
      </c>
      <c r="B16" s="10" t="s">
        <v>5</v>
      </c>
      <c r="C16" s="9">
        <f t="shared" si="0"/>
        <v>17.8</v>
      </c>
      <c r="D16" s="9"/>
      <c r="E16" s="9"/>
      <c r="F16" s="9"/>
      <c r="G16" s="9"/>
      <c r="H16" s="9"/>
      <c r="I16" s="9">
        <v>17.8</v>
      </c>
    </row>
    <row r="17" spans="1:9" ht="16.5" customHeight="1" x14ac:dyDescent="0.25">
      <c r="A17" s="15">
        <v>7</v>
      </c>
      <c r="B17" s="10" t="s">
        <v>6</v>
      </c>
      <c r="C17" s="9">
        <f t="shared" si="0"/>
        <v>28.9</v>
      </c>
      <c r="D17" s="9"/>
      <c r="E17" s="9"/>
      <c r="F17" s="9"/>
      <c r="G17" s="9"/>
      <c r="H17" s="9"/>
      <c r="I17" s="9">
        <v>28.9</v>
      </c>
    </row>
    <row r="18" spans="1:9" ht="16.5" customHeight="1" x14ac:dyDescent="0.25">
      <c r="A18" s="15">
        <v>8</v>
      </c>
      <c r="B18" s="10" t="s">
        <v>7</v>
      </c>
      <c r="C18" s="9">
        <f t="shared" si="0"/>
        <v>5.5</v>
      </c>
      <c r="D18" s="9"/>
      <c r="E18" s="9"/>
      <c r="F18" s="9"/>
      <c r="G18" s="9"/>
      <c r="H18" s="9"/>
      <c r="I18" s="9">
        <v>5.5</v>
      </c>
    </row>
    <row r="19" spans="1:9" ht="16.5" customHeight="1" x14ac:dyDescent="0.25">
      <c r="A19" s="15">
        <v>9</v>
      </c>
      <c r="B19" s="10" t="s">
        <v>249</v>
      </c>
      <c r="C19" s="9">
        <f t="shared" si="0"/>
        <v>59.4</v>
      </c>
      <c r="D19" s="9"/>
      <c r="E19" s="9"/>
      <c r="F19" s="9"/>
      <c r="G19" s="9"/>
      <c r="H19" s="9"/>
      <c r="I19" s="9">
        <v>59.4</v>
      </c>
    </row>
    <row r="20" spans="1:9" ht="16.5" customHeight="1" x14ac:dyDescent="0.25">
      <c r="A20" s="15">
        <v>10</v>
      </c>
      <c r="B20" s="10" t="s">
        <v>255</v>
      </c>
      <c r="C20" s="9">
        <f t="shared" si="0"/>
        <v>5.6</v>
      </c>
      <c r="D20" s="9"/>
      <c r="E20" s="9"/>
      <c r="F20" s="9"/>
      <c r="G20" s="9"/>
      <c r="H20" s="9"/>
      <c r="I20" s="9">
        <v>5.6</v>
      </c>
    </row>
    <row r="21" spans="1:9" ht="16.5" customHeight="1" x14ac:dyDescent="0.25">
      <c r="A21" s="15">
        <v>11</v>
      </c>
      <c r="B21" s="10" t="s">
        <v>10</v>
      </c>
      <c r="C21" s="9">
        <f t="shared" si="0"/>
        <v>27.5</v>
      </c>
      <c r="D21" s="9"/>
      <c r="E21" s="9"/>
      <c r="F21" s="9"/>
      <c r="G21" s="9"/>
      <c r="H21" s="9"/>
      <c r="I21" s="9">
        <v>27.5</v>
      </c>
    </row>
    <row r="22" spans="1:9" ht="16.5" customHeight="1" x14ac:dyDescent="0.25">
      <c r="A22" s="15">
        <v>12</v>
      </c>
      <c r="B22" s="10" t="s">
        <v>11</v>
      </c>
      <c r="C22" s="9">
        <f t="shared" si="0"/>
        <v>16.8</v>
      </c>
      <c r="D22" s="9"/>
      <c r="E22" s="9"/>
      <c r="F22" s="9"/>
      <c r="G22" s="9"/>
      <c r="H22" s="9"/>
      <c r="I22" s="9">
        <v>16.8</v>
      </c>
    </row>
    <row r="23" spans="1:9" ht="16.5" customHeight="1" x14ac:dyDescent="0.25">
      <c r="A23" s="15">
        <v>13</v>
      </c>
      <c r="B23" s="10" t="s">
        <v>36</v>
      </c>
      <c r="C23" s="9">
        <f t="shared" si="0"/>
        <v>12.8</v>
      </c>
      <c r="D23" s="9"/>
      <c r="E23" s="9"/>
      <c r="F23" s="9"/>
      <c r="G23" s="9"/>
      <c r="H23" s="9">
        <v>12.8</v>
      </c>
      <c r="I23" s="9"/>
    </row>
    <row r="24" spans="1:9" ht="16.5" customHeight="1" x14ac:dyDescent="0.25">
      <c r="A24" s="15">
        <v>14</v>
      </c>
      <c r="B24" s="10" t="s">
        <v>254</v>
      </c>
      <c r="C24" s="9">
        <f t="shared" si="0"/>
        <v>0.9</v>
      </c>
      <c r="D24" s="9"/>
      <c r="E24" s="9"/>
      <c r="F24" s="9">
        <v>0.9</v>
      </c>
      <c r="G24" s="9"/>
      <c r="H24" s="9"/>
      <c r="I24" s="9"/>
    </row>
    <row r="25" spans="1:9" ht="16.5" customHeight="1" x14ac:dyDescent="0.25">
      <c r="A25" s="15">
        <v>15</v>
      </c>
      <c r="B25" s="10" t="s">
        <v>14</v>
      </c>
      <c r="C25" s="9">
        <f t="shared" si="0"/>
        <v>5.2</v>
      </c>
      <c r="D25" s="9"/>
      <c r="E25" s="9"/>
      <c r="F25" s="9"/>
      <c r="G25" s="9">
        <v>5.2</v>
      </c>
      <c r="H25" s="9"/>
      <c r="I25" s="9"/>
    </row>
    <row r="26" spans="1:9" ht="16.5" customHeight="1" x14ac:dyDescent="0.25">
      <c r="A26" s="15">
        <v>16</v>
      </c>
      <c r="B26" s="10" t="s">
        <v>250</v>
      </c>
      <c r="C26" s="9">
        <f t="shared" si="0"/>
        <v>3.4</v>
      </c>
      <c r="D26" s="9"/>
      <c r="E26" s="9"/>
      <c r="F26" s="9">
        <v>3.4</v>
      </c>
      <c r="G26" s="9"/>
      <c r="H26" s="9"/>
      <c r="I26" s="9"/>
    </row>
    <row r="27" spans="1:9" ht="16.5" customHeight="1" x14ac:dyDescent="0.25">
      <c r="A27" s="15">
        <v>17</v>
      </c>
      <c r="B27" s="10" t="s">
        <v>251</v>
      </c>
      <c r="C27" s="9">
        <f t="shared" si="0"/>
        <v>4.9000000000000004</v>
      </c>
      <c r="D27" s="9"/>
      <c r="E27" s="9"/>
      <c r="F27" s="9"/>
      <c r="G27" s="9"/>
      <c r="H27" s="9"/>
      <c r="I27" s="9">
        <v>4.9000000000000004</v>
      </c>
    </row>
    <row r="28" spans="1:9" ht="16.5" customHeight="1" x14ac:dyDescent="0.25">
      <c r="A28" s="15">
        <v>18</v>
      </c>
      <c r="B28" s="10" t="s">
        <v>252</v>
      </c>
      <c r="C28" s="9">
        <f t="shared" si="0"/>
        <v>6.3</v>
      </c>
      <c r="D28" s="9"/>
      <c r="E28" s="9"/>
      <c r="F28" s="9"/>
      <c r="G28" s="9">
        <v>6.3</v>
      </c>
      <c r="H28" s="9"/>
      <c r="I28" s="9"/>
    </row>
    <row r="29" spans="1:9" ht="16.5" customHeight="1" x14ac:dyDescent="0.25">
      <c r="A29" s="15">
        <v>19</v>
      </c>
      <c r="B29" s="10" t="s">
        <v>18</v>
      </c>
      <c r="C29" s="9">
        <f t="shared" si="0"/>
        <v>18.600000000000001</v>
      </c>
      <c r="D29" s="9"/>
      <c r="E29" s="9"/>
      <c r="F29" s="9">
        <v>16.3</v>
      </c>
      <c r="G29" s="9"/>
      <c r="H29" s="9"/>
      <c r="I29" s="9">
        <v>2.2999999999999998</v>
      </c>
    </row>
    <row r="30" spans="1:9" ht="16.5" customHeight="1" x14ac:dyDescent="0.25">
      <c r="A30" s="15">
        <v>20</v>
      </c>
      <c r="B30" s="10" t="s">
        <v>19</v>
      </c>
      <c r="C30" s="9">
        <f t="shared" si="0"/>
        <v>51.8</v>
      </c>
      <c r="D30" s="9"/>
      <c r="E30" s="9"/>
      <c r="F30" s="9">
        <v>48.9</v>
      </c>
      <c r="G30" s="9">
        <v>2.9</v>
      </c>
      <c r="H30" s="9"/>
      <c r="I30" s="9"/>
    </row>
    <row r="31" spans="1:9" ht="16.5" customHeight="1" x14ac:dyDescent="0.25">
      <c r="A31" s="15">
        <v>21</v>
      </c>
      <c r="B31" s="10" t="s">
        <v>253</v>
      </c>
      <c r="C31" s="9">
        <f t="shared" si="0"/>
        <v>16.2</v>
      </c>
      <c r="D31" s="9"/>
      <c r="E31" s="9"/>
      <c r="F31" s="9"/>
      <c r="G31" s="9">
        <v>16.2</v>
      </c>
      <c r="H31" s="9"/>
      <c r="I31" s="9"/>
    </row>
    <row r="32" spans="1:9" ht="16.5" customHeight="1" x14ac:dyDescent="0.25">
      <c r="A32" s="15">
        <v>22</v>
      </c>
      <c r="B32" s="10" t="s">
        <v>35</v>
      </c>
      <c r="C32" s="9">
        <f t="shared" si="0"/>
        <v>70.825000000000003</v>
      </c>
      <c r="D32" s="9"/>
      <c r="E32" s="9"/>
      <c r="F32" s="9"/>
      <c r="G32" s="9">
        <v>5.8250000000000002</v>
      </c>
      <c r="H32" s="9"/>
      <c r="I32" s="9">
        <v>65</v>
      </c>
    </row>
    <row r="33" spans="1:9" ht="16.5" customHeight="1" x14ac:dyDescent="0.25">
      <c r="A33" s="15">
        <v>23</v>
      </c>
      <c r="B33" s="10" t="s">
        <v>490</v>
      </c>
      <c r="C33" s="9">
        <f t="shared" si="0"/>
        <v>39.983789999999999</v>
      </c>
      <c r="D33" s="9"/>
      <c r="E33" s="9"/>
      <c r="F33" s="9"/>
      <c r="G33" s="9"/>
      <c r="H33" s="9">
        <f>40-15.9</f>
        <v>24.1</v>
      </c>
      <c r="I33" s="9">
        <v>15.883790000000001</v>
      </c>
    </row>
    <row r="34" spans="1:9" ht="16.5" customHeight="1" x14ac:dyDescent="0.25">
      <c r="A34" s="15">
        <v>24</v>
      </c>
      <c r="B34" s="10" t="s">
        <v>491</v>
      </c>
      <c r="C34" s="9">
        <f t="shared" si="0"/>
        <v>0</v>
      </c>
      <c r="D34" s="9"/>
      <c r="E34" s="9"/>
      <c r="F34" s="9"/>
      <c r="G34" s="9"/>
      <c r="H34" s="9"/>
      <c r="I34" s="9"/>
    </row>
    <row r="35" spans="1:9" ht="16.5" customHeight="1" x14ac:dyDescent="0.25">
      <c r="A35" s="15">
        <v>25</v>
      </c>
      <c r="B35" s="10" t="s">
        <v>492</v>
      </c>
      <c r="C35" s="9">
        <f t="shared" si="0"/>
        <v>19.648000000000003</v>
      </c>
      <c r="D35" s="9"/>
      <c r="E35" s="9"/>
      <c r="F35" s="9"/>
      <c r="G35" s="9"/>
      <c r="H35" s="9">
        <f>19.69-11.1</f>
        <v>8.5900000000000016</v>
      </c>
      <c r="I35" s="9">
        <v>11.058</v>
      </c>
    </row>
    <row r="36" spans="1:9" ht="16.5" customHeight="1" x14ac:dyDescent="0.25">
      <c r="A36" s="15">
        <v>26</v>
      </c>
      <c r="B36" s="10" t="s">
        <v>493</v>
      </c>
      <c r="C36" s="9">
        <f t="shared" si="0"/>
        <v>5.56</v>
      </c>
      <c r="D36" s="9"/>
      <c r="E36" s="9"/>
      <c r="F36" s="9"/>
      <c r="G36" s="9"/>
      <c r="H36" s="9"/>
      <c r="I36" s="9">
        <v>5.56</v>
      </c>
    </row>
    <row r="37" spans="1:9" ht="16.5" customHeight="1" x14ac:dyDescent="0.25">
      <c r="A37" s="15">
        <v>27</v>
      </c>
      <c r="B37" s="10" t="s">
        <v>494</v>
      </c>
      <c r="C37" s="9">
        <f t="shared" si="0"/>
        <v>13.981</v>
      </c>
      <c r="D37" s="9"/>
      <c r="E37" s="9"/>
      <c r="F37" s="9"/>
      <c r="G37" s="9"/>
      <c r="H37" s="9"/>
      <c r="I37" s="9">
        <v>13.981</v>
      </c>
    </row>
    <row r="38" spans="1:9" ht="16.5" customHeight="1" x14ac:dyDescent="0.25">
      <c r="A38" s="15">
        <v>28</v>
      </c>
      <c r="B38" s="10" t="s">
        <v>495</v>
      </c>
      <c r="C38" s="9">
        <f t="shared" si="0"/>
        <v>0</v>
      </c>
      <c r="D38" s="9"/>
      <c r="E38" s="9"/>
      <c r="F38" s="9"/>
      <c r="G38" s="9"/>
      <c r="H38" s="9"/>
      <c r="I38" s="9"/>
    </row>
    <row r="39" spans="1:9" ht="16.5" customHeight="1" x14ac:dyDescent="0.25">
      <c r="A39" s="15">
        <v>29</v>
      </c>
      <c r="B39" s="10" t="s">
        <v>496</v>
      </c>
      <c r="C39" s="9">
        <f t="shared" si="0"/>
        <v>7</v>
      </c>
      <c r="D39" s="9"/>
      <c r="E39" s="9"/>
      <c r="F39" s="9"/>
      <c r="G39" s="9">
        <v>2.1</v>
      </c>
      <c r="H39" s="9">
        <v>1.4</v>
      </c>
      <c r="I39" s="9">
        <v>3.5</v>
      </c>
    </row>
    <row r="40" spans="1:9" ht="16.5" customHeight="1" x14ac:dyDescent="0.25">
      <c r="A40" s="15">
        <v>30</v>
      </c>
      <c r="B40" s="10" t="s">
        <v>497</v>
      </c>
      <c r="C40" s="9">
        <f t="shared" si="0"/>
        <v>11.041130000000001</v>
      </c>
      <c r="D40" s="9"/>
      <c r="E40" s="9"/>
      <c r="F40" s="9"/>
      <c r="G40" s="9"/>
      <c r="H40" s="9"/>
      <c r="I40" s="9">
        <v>11.041130000000001</v>
      </c>
    </row>
    <row r="41" spans="1:9" ht="16.5" customHeight="1" x14ac:dyDescent="0.25">
      <c r="A41" s="15">
        <v>31</v>
      </c>
      <c r="B41" s="10" t="s">
        <v>498</v>
      </c>
      <c r="C41" s="9">
        <f t="shared" si="0"/>
        <v>10.97265</v>
      </c>
      <c r="D41" s="9"/>
      <c r="E41" s="9"/>
      <c r="F41" s="9"/>
      <c r="G41" s="9"/>
      <c r="H41" s="9"/>
      <c r="I41" s="9">
        <v>10.97265</v>
      </c>
    </row>
    <row r="42" spans="1:9" ht="16.5" customHeight="1" x14ac:dyDescent="0.25">
      <c r="A42" s="15">
        <v>32</v>
      </c>
      <c r="B42" s="10" t="s">
        <v>499</v>
      </c>
      <c r="C42" s="9">
        <f t="shared" si="0"/>
        <v>3.8</v>
      </c>
      <c r="D42" s="9"/>
      <c r="E42" s="9"/>
      <c r="F42" s="9"/>
      <c r="G42" s="9"/>
      <c r="H42" s="9"/>
      <c r="I42" s="9">
        <v>3.8</v>
      </c>
    </row>
    <row r="43" spans="1:9" ht="16.5" customHeight="1" x14ac:dyDescent="0.25">
      <c r="A43" s="15">
        <v>33</v>
      </c>
      <c r="B43" s="10" t="s">
        <v>22</v>
      </c>
      <c r="C43" s="9">
        <f t="shared" si="0"/>
        <v>589.20000000000005</v>
      </c>
      <c r="D43" s="9"/>
      <c r="E43" s="9"/>
      <c r="F43" s="9"/>
      <c r="G43" s="9">
        <v>0.6</v>
      </c>
      <c r="H43" s="9"/>
      <c r="I43" s="9">
        <v>588.6</v>
      </c>
    </row>
    <row r="44" spans="1:9" ht="16.5" customHeight="1" x14ac:dyDescent="0.25">
      <c r="A44" s="15">
        <v>34</v>
      </c>
      <c r="B44" s="10" t="s">
        <v>23</v>
      </c>
      <c r="C44" s="9">
        <f t="shared" si="0"/>
        <v>26.5</v>
      </c>
      <c r="D44" s="9"/>
      <c r="E44" s="9"/>
      <c r="F44" s="9">
        <v>4.3</v>
      </c>
      <c r="G44" s="9"/>
      <c r="H44" s="9"/>
      <c r="I44" s="9">
        <v>22.2</v>
      </c>
    </row>
    <row r="45" spans="1:9" ht="16.5" customHeight="1" x14ac:dyDescent="0.25">
      <c r="A45" s="15">
        <v>35</v>
      </c>
      <c r="B45" s="10" t="s">
        <v>24</v>
      </c>
      <c r="C45" s="9">
        <f t="shared" si="0"/>
        <v>34.9</v>
      </c>
      <c r="D45" s="9"/>
      <c r="E45" s="9"/>
      <c r="F45" s="9"/>
      <c r="G45" s="9"/>
      <c r="H45" s="9"/>
      <c r="I45" s="9">
        <v>34.9</v>
      </c>
    </row>
    <row r="46" spans="1:9" ht="16.5" customHeight="1" x14ac:dyDescent="0.25">
      <c r="A46" s="15">
        <v>36</v>
      </c>
      <c r="B46" s="10" t="s">
        <v>25</v>
      </c>
      <c r="C46" s="9">
        <f t="shared" si="0"/>
        <v>8.9</v>
      </c>
      <c r="D46" s="9"/>
      <c r="E46" s="9"/>
      <c r="F46" s="9"/>
      <c r="G46" s="9"/>
      <c r="H46" s="9">
        <v>3.5</v>
      </c>
      <c r="I46" s="9">
        <v>5.4</v>
      </c>
    </row>
    <row r="47" spans="1:9" ht="16.5" customHeight="1" x14ac:dyDescent="0.25">
      <c r="A47" s="15">
        <v>37</v>
      </c>
      <c r="B47" s="10" t="s">
        <v>26</v>
      </c>
      <c r="C47" s="9">
        <f t="shared" si="0"/>
        <v>3.3</v>
      </c>
      <c r="D47" s="9"/>
      <c r="E47" s="9"/>
      <c r="F47" s="9"/>
      <c r="G47" s="9"/>
      <c r="H47" s="9"/>
      <c r="I47" s="9">
        <v>3.3</v>
      </c>
    </row>
    <row r="48" spans="1:9" ht="16.5" customHeight="1" x14ac:dyDescent="0.25">
      <c r="A48" s="15">
        <v>38</v>
      </c>
      <c r="B48" s="10" t="s">
        <v>27</v>
      </c>
      <c r="C48" s="9">
        <f t="shared" si="0"/>
        <v>1.2</v>
      </c>
      <c r="D48" s="9"/>
      <c r="E48" s="9"/>
      <c r="F48" s="9"/>
      <c r="G48" s="9"/>
      <c r="H48" s="9">
        <v>1</v>
      </c>
      <c r="I48" s="9">
        <v>0.2</v>
      </c>
    </row>
    <row r="49" spans="1:9" ht="16.5" customHeight="1" x14ac:dyDescent="0.25">
      <c r="A49" s="15">
        <v>39</v>
      </c>
      <c r="B49" s="10" t="s">
        <v>28</v>
      </c>
      <c r="C49" s="9">
        <f t="shared" si="0"/>
        <v>4.4000000000000004</v>
      </c>
      <c r="D49" s="9"/>
      <c r="E49" s="9"/>
      <c r="F49" s="9"/>
      <c r="G49" s="9"/>
      <c r="H49" s="9"/>
      <c r="I49" s="9">
        <v>4.4000000000000004</v>
      </c>
    </row>
    <row r="50" spans="1:9" ht="16.5" customHeight="1" x14ac:dyDescent="0.25">
      <c r="A50" s="15">
        <v>40</v>
      </c>
      <c r="B50" s="10" t="s">
        <v>29</v>
      </c>
      <c r="C50" s="9">
        <f t="shared" si="0"/>
        <v>5</v>
      </c>
      <c r="D50" s="9"/>
      <c r="E50" s="9"/>
      <c r="F50" s="9"/>
      <c r="G50" s="9"/>
      <c r="H50" s="9">
        <v>0.4</v>
      </c>
      <c r="I50" s="9">
        <v>4.5999999999999996</v>
      </c>
    </row>
    <row r="51" spans="1:9" ht="16.5" customHeight="1" x14ac:dyDescent="0.25">
      <c r="A51" s="15">
        <v>41</v>
      </c>
      <c r="B51" s="10" t="s">
        <v>30</v>
      </c>
      <c r="C51" s="9">
        <f t="shared" si="0"/>
        <v>3.5</v>
      </c>
      <c r="D51" s="9"/>
      <c r="E51" s="9"/>
      <c r="F51" s="9"/>
      <c r="G51" s="9"/>
      <c r="H51" s="9">
        <v>0.8</v>
      </c>
      <c r="I51" s="9">
        <v>2.7</v>
      </c>
    </row>
    <row r="52" spans="1:9" ht="16.5" customHeight="1" x14ac:dyDescent="0.25">
      <c r="A52" s="15">
        <v>42</v>
      </c>
      <c r="B52" s="10" t="s">
        <v>31</v>
      </c>
      <c r="C52" s="9">
        <f t="shared" si="0"/>
        <v>16.7</v>
      </c>
      <c r="D52" s="9"/>
      <c r="E52" s="9"/>
      <c r="F52" s="9"/>
      <c r="G52" s="9"/>
      <c r="H52" s="9">
        <v>5.7</v>
      </c>
      <c r="I52" s="9">
        <v>11</v>
      </c>
    </row>
    <row r="53" spans="1:9" ht="16.5" customHeight="1" x14ac:dyDescent="0.25">
      <c r="A53" s="15">
        <v>43</v>
      </c>
      <c r="B53" s="10" t="s">
        <v>32</v>
      </c>
      <c r="C53" s="9">
        <f t="shared" si="0"/>
        <v>2.9</v>
      </c>
      <c r="D53" s="9"/>
      <c r="E53" s="9"/>
      <c r="F53" s="9"/>
      <c r="G53" s="9"/>
      <c r="H53" s="9"/>
      <c r="I53" s="9">
        <v>2.9</v>
      </c>
    </row>
    <row r="54" spans="1:9" ht="16.5" customHeight="1" x14ac:dyDescent="0.25">
      <c r="A54" s="15">
        <v>44</v>
      </c>
      <c r="B54" s="10" t="s">
        <v>33</v>
      </c>
      <c r="C54" s="9">
        <f t="shared" si="0"/>
        <v>11.4</v>
      </c>
      <c r="D54" s="9"/>
      <c r="E54" s="9"/>
      <c r="F54" s="9"/>
      <c r="G54" s="9"/>
      <c r="H54" s="9"/>
      <c r="I54" s="9">
        <v>11.4</v>
      </c>
    </row>
    <row r="55" spans="1:9" ht="16.5" customHeight="1" x14ac:dyDescent="0.25">
      <c r="A55" s="15">
        <v>45</v>
      </c>
      <c r="B55" s="10" t="s">
        <v>34</v>
      </c>
      <c r="C55" s="9">
        <f t="shared" si="0"/>
        <v>14.8</v>
      </c>
      <c r="D55" s="9"/>
      <c r="E55" s="9"/>
      <c r="F55" s="9"/>
      <c r="G55" s="9"/>
      <c r="H55" s="9">
        <v>1.9</v>
      </c>
      <c r="I55" s="9">
        <v>12.9</v>
      </c>
    </row>
    <row r="56" spans="1:9" ht="16.5" customHeight="1" x14ac:dyDescent="0.25">
      <c r="A56" s="15">
        <v>46</v>
      </c>
      <c r="B56" s="10" t="s">
        <v>37</v>
      </c>
      <c r="C56" s="9">
        <f t="shared" si="0"/>
        <v>95.5</v>
      </c>
      <c r="D56" s="9"/>
      <c r="E56" s="9"/>
      <c r="F56" s="9">
        <v>3.9</v>
      </c>
      <c r="G56" s="9">
        <v>51.2</v>
      </c>
      <c r="H56" s="9">
        <v>20.6</v>
      </c>
      <c r="I56" s="9">
        <v>19.8</v>
      </c>
    </row>
    <row r="57" spans="1:9" ht="16.5" customHeight="1" x14ac:dyDescent="0.25">
      <c r="A57" s="15">
        <v>47</v>
      </c>
      <c r="B57" s="10" t="s">
        <v>258</v>
      </c>
      <c r="C57" s="9">
        <f t="shared" si="0"/>
        <v>4.4000000000000004</v>
      </c>
      <c r="D57" s="9"/>
      <c r="E57" s="9"/>
      <c r="F57" s="9"/>
      <c r="G57" s="9">
        <v>4.4000000000000004</v>
      </c>
      <c r="H57" s="9"/>
      <c r="I57" s="9"/>
    </row>
    <row r="58" spans="1:9" ht="16.5" customHeight="1" x14ac:dyDescent="0.25">
      <c r="A58" s="15">
        <v>48</v>
      </c>
      <c r="B58" s="10" t="s">
        <v>259</v>
      </c>
      <c r="C58" s="9">
        <f t="shared" si="0"/>
        <v>5.9</v>
      </c>
      <c r="D58" s="9"/>
      <c r="E58" s="9"/>
      <c r="F58" s="9"/>
      <c r="G58" s="9">
        <v>5.9</v>
      </c>
      <c r="H58" s="9"/>
      <c r="I58" s="9"/>
    </row>
    <row r="59" spans="1:9" ht="16.5" customHeight="1" x14ac:dyDescent="0.25">
      <c r="A59" s="15">
        <v>49</v>
      </c>
      <c r="B59" s="10" t="s">
        <v>260</v>
      </c>
      <c r="C59" s="9">
        <f t="shared" si="0"/>
        <v>1.7</v>
      </c>
      <c r="D59" s="9"/>
      <c r="E59" s="9"/>
      <c r="F59" s="9"/>
      <c r="G59" s="9">
        <v>1.7</v>
      </c>
      <c r="H59" s="9"/>
      <c r="I59" s="9"/>
    </row>
    <row r="60" spans="1:9" ht="16.5" customHeight="1" x14ac:dyDescent="0.25">
      <c r="A60" s="15">
        <v>50</v>
      </c>
      <c r="B60" s="10" t="s">
        <v>211</v>
      </c>
      <c r="C60" s="9">
        <f t="shared" si="0"/>
        <v>5.2</v>
      </c>
      <c r="D60" s="9"/>
      <c r="E60" s="9"/>
      <c r="F60" s="9"/>
      <c r="G60" s="9">
        <v>5.2</v>
      </c>
      <c r="H60" s="9"/>
      <c r="I60" s="9"/>
    </row>
    <row r="61" spans="1:9" ht="16.5" customHeight="1" x14ac:dyDescent="0.25">
      <c r="A61" s="15">
        <v>51</v>
      </c>
      <c r="B61" s="10" t="s">
        <v>39</v>
      </c>
      <c r="C61" s="9">
        <f t="shared" si="0"/>
        <v>4.0999999999999996</v>
      </c>
      <c r="D61" s="9"/>
      <c r="E61" s="9"/>
      <c r="F61" s="9"/>
      <c r="G61" s="9">
        <v>4.0999999999999996</v>
      </c>
      <c r="H61" s="9"/>
      <c r="I61" s="9"/>
    </row>
    <row r="62" spans="1:9" ht="16.5" customHeight="1" x14ac:dyDescent="0.25">
      <c r="A62" s="15">
        <v>52</v>
      </c>
      <c r="B62" s="10" t="s">
        <v>261</v>
      </c>
      <c r="C62" s="9">
        <f t="shared" si="0"/>
        <v>21.2</v>
      </c>
      <c r="D62" s="9"/>
      <c r="E62" s="9"/>
      <c r="F62" s="9"/>
      <c r="G62" s="9"/>
      <c r="H62" s="9">
        <v>21.2</v>
      </c>
      <c r="I62" s="9"/>
    </row>
    <row r="63" spans="1:9" ht="16.5" customHeight="1" x14ac:dyDescent="0.25">
      <c r="A63" s="15">
        <v>53</v>
      </c>
      <c r="B63" s="10" t="s">
        <v>262</v>
      </c>
      <c r="C63" s="9">
        <f t="shared" si="0"/>
        <v>3.4000000000000004</v>
      </c>
      <c r="D63" s="9"/>
      <c r="E63" s="9"/>
      <c r="F63" s="9"/>
      <c r="G63" s="9">
        <v>1.2</v>
      </c>
      <c r="H63" s="9"/>
      <c r="I63" s="9">
        <v>2.2000000000000002</v>
      </c>
    </row>
    <row r="64" spans="1:9" ht="16.5" customHeight="1" x14ac:dyDescent="0.25">
      <c r="A64" s="15">
        <v>54</v>
      </c>
      <c r="B64" s="10" t="s">
        <v>263</v>
      </c>
      <c r="C64" s="9">
        <f t="shared" si="0"/>
        <v>2.7</v>
      </c>
      <c r="D64" s="9"/>
      <c r="E64" s="9"/>
      <c r="F64" s="9"/>
      <c r="G64" s="9">
        <v>2.7</v>
      </c>
      <c r="H64" s="9"/>
      <c r="I64" s="9"/>
    </row>
    <row r="65" spans="1:9" ht="16.5" customHeight="1" x14ac:dyDescent="0.25">
      <c r="A65" s="15">
        <v>55</v>
      </c>
      <c r="B65" s="10" t="s">
        <v>264</v>
      </c>
      <c r="C65" s="9">
        <f t="shared" si="0"/>
        <v>7.2</v>
      </c>
      <c r="D65" s="9"/>
      <c r="E65" s="9"/>
      <c r="F65" s="9"/>
      <c r="G65" s="9"/>
      <c r="H65" s="9">
        <v>7.2</v>
      </c>
      <c r="I65" s="9"/>
    </row>
    <row r="66" spans="1:9" ht="16.5" customHeight="1" x14ac:dyDescent="0.25">
      <c r="A66" s="15">
        <v>56</v>
      </c>
      <c r="B66" s="10" t="s">
        <v>265</v>
      </c>
      <c r="C66" s="9">
        <f t="shared" si="0"/>
        <v>3.3</v>
      </c>
      <c r="D66" s="9"/>
      <c r="E66" s="9"/>
      <c r="F66" s="9"/>
      <c r="G66" s="9">
        <v>3.3</v>
      </c>
      <c r="H66" s="9"/>
      <c r="I66" s="9"/>
    </row>
    <row r="67" spans="1:9" ht="16.5" customHeight="1" x14ac:dyDescent="0.25">
      <c r="A67" s="15">
        <v>57</v>
      </c>
      <c r="B67" s="10" t="s">
        <v>40</v>
      </c>
      <c r="C67" s="9">
        <f t="shared" si="0"/>
        <v>8.5</v>
      </c>
      <c r="D67" s="9"/>
      <c r="E67" s="9"/>
      <c r="F67" s="9"/>
      <c r="G67" s="9">
        <v>8.5</v>
      </c>
      <c r="H67" s="9"/>
      <c r="I67" s="9"/>
    </row>
    <row r="68" spans="1:9" ht="16.5" customHeight="1" x14ac:dyDescent="0.25">
      <c r="A68" s="15">
        <v>58</v>
      </c>
      <c r="B68" s="10" t="s">
        <v>266</v>
      </c>
      <c r="C68" s="9">
        <f t="shared" si="0"/>
        <v>7.9</v>
      </c>
      <c r="D68" s="9"/>
      <c r="E68" s="9"/>
      <c r="F68" s="9"/>
      <c r="G68" s="9">
        <v>7.9</v>
      </c>
      <c r="H68" s="9"/>
      <c r="I68" s="9"/>
    </row>
    <row r="69" spans="1:9" ht="16.5" customHeight="1" x14ac:dyDescent="0.25">
      <c r="A69" s="15">
        <v>59</v>
      </c>
      <c r="B69" s="10" t="s">
        <v>267</v>
      </c>
      <c r="C69" s="9">
        <f t="shared" si="0"/>
        <v>4.5999999999999996</v>
      </c>
      <c r="D69" s="9"/>
      <c r="E69" s="9"/>
      <c r="F69" s="9"/>
      <c r="G69" s="9"/>
      <c r="H69" s="9">
        <v>4.5999999999999996</v>
      </c>
      <c r="I69" s="9"/>
    </row>
    <row r="70" spans="1:9" ht="16.5" customHeight="1" x14ac:dyDescent="0.25">
      <c r="A70" s="15">
        <v>60</v>
      </c>
      <c r="B70" s="10" t="s">
        <v>268</v>
      </c>
      <c r="C70" s="9">
        <f t="shared" si="0"/>
        <v>2.8</v>
      </c>
      <c r="D70" s="9"/>
      <c r="E70" s="9"/>
      <c r="F70" s="9"/>
      <c r="G70" s="9"/>
      <c r="H70" s="9"/>
      <c r="I70" s="9">
        <v>2.8</v>
      </c>
    </row>
    <row r="71" spans="1:9" ht="16.5" customHeight="1" x14ac:dyDescent="0.25">
      <c r="A71" s="15">
        <v>61</v>
      </c>
      <c r="B71" s="10" t="s">
        <v>269</v>
      </c>
      <c r="C71" s="9">
        <f t="shared" si="0"/>
        <v>15.8</v>
      </c>
      <c r="D71" s="9"/>
      <c r="E71" s="9"/>
      <c r="F71" s="9"/>
      <c r="G71" s="9">
        <v>15.8</v>
      </c>
      <c r="H71" s="9"/>
      <c r="I71" s="9"/>
    </row>
    <row r="72" spans="1:9" ht="16.5" customHeight="1" x14ac:dyDescent="0.25">
      <c r="A72" s="15">
        <v>62</v>
      </c>
      <c r="B72" s="10" t="s">
        <v>270</v>
      </c>
      <c r="C72" s="9">
        <f t="shared" si="0"/>
        <v>1.9</v>
      </c>
      <c r="D72" s="9"/>
      <c r="E72" s="9"/>
      <c r="F72" s="9"/>
      <c r="G72" s="9">
        <v>1.9</v>
      </c>
      <c r="H72" s="9"/>
      <c r="I72" s="9"/>
    </row>
    <row r="73" spans="1:9" ht="16.5" customHeight="1" x14ac:dyDescent="0.25">
      <c r="A73" s="15">
        <v>63</v>
      </c>
      <c r="B73" s="10" t="s">
        <v>271</v>
      </c>
      <c r="C73" s="9">
        <f t="shared" si="0"/>
        <v>7.8</v>
      </c>
      <c r="D73" s="9"/>
      <c r="E73" s="9"/>
      <c r="F73" s="9"/>
      <c r="G73" s="9">
        <v>7.8</v>
      </c>
      <c r="H73" s="9"/>
      <c r="I73" s="9"/>
    </row>
    <row r="74" spans="1:9" ht="16.5" customHeight="1" x14ac:dyDescent="0.25">
      <c r="A74" s="15">
        <v>64</v>
      </c>
      <c r="B74" s="10" t="s">
        <v>272</v>
      </c>
      <c r="C74" s="9">
        <f t="shared" si="0"/>
        <v>7.3</v>
      </c>
      <c r="D74" s="9"/>
      <c r="E74" s="9"/>
      <c r="F74" s="9"/>
      <c r="G74" s="9">
        <v>7.3</v>
      </c>
      <c r="H74" s="9"/>
      <c r="I74" s="9"/>
    </row>
    <row r="75" spans="1:9" ht="16.5" customHeight="1" x14ac:dyDescent="0.25">
      <c r="A75" s="15">
        <v>65</v>
      </c>
      <c r="B75" s="10" t="s">
        <v>56</v>
      </c>
      <c r="C75" s="9">
        <f t="shared" si="0"/>
        <v>298.10000000000002</v>
      </c>
      <c r="D75" s="9"/>
      <c r="E75" s="9"/>
      <c r="F75" s="9"/>
      <c r="G75" s="9">
        <v>35.5</v>
      </c>
      <c r="H75" s="9">
        <v>262.60000000000002</v>
      </c>
      <c r="I75" s="9"/>
    </row>
    <row r="76" spans="1:9" ht="16.5" customHeight="1" x14ac:dyDescent="0.25">
      <c r="A76" s="15">
        <v>66</v>
      </c>
      <c r="B76" s="10" t="s">
        <v>57</v>
      </c>
      <c r="C76" s="9">
        <f t="shared" si="0"/>
        <v>60.5</v>
      </c>
      <c r="D76" s="9"/>
      <c r="E76" s="9"/>
      <c r="F76" s="9"/>
      <c r="G76" s="9">
        <v>12.8</v>
      </c>
      <c r="H76" s="9">
        <v>47.7</v>
      </c>
      <c r="I76" s="9"/>
    </row>
    <row r="77" spans="1:9" ht="16.5" customHeight="1" x14ac:dyDescent="0.25">
      <c r="A77" s="15">
        <v>67</v>
      </c>
      <c r="B77" s="10" t="s">
        <v>58</v>
      </c>
      <c r="C77" s="9">
        <f t="shared" ref="C77:C140" si="1">SUM(D77:I77)</f>
        <v>64.099999999999994</v>
      </c>
      <c r="D77" s="9"/>
      <c r="E77" s="9"/>
      <c r="F77" s="9"/>
      <c r="G77" s="9"/>
      <c r="H77" s="9">
        <f>64.1-46.1</f>
        <v>17.999999999999993</v>
      </c>
      <c r="I77" s="9">
        <v>46.1</v>
      </c>
    </row>
    <row r="78" spans="1:9" ht="16.5" customHeight="1" x14ac:dyDescent="0.25">
      <c r="A78" s="15">
        <v>68</v>
      </c>
      <c r="B78" s="10" t="s">
        <v>59</v>
      </c>
      <c r="C78" s="9">
        <f t="shared" si="1"/>
        <v>41.1</v>
      </c>
      <c r="D78" s="9"/>
      <c r="E78" s="9"/>
      <c r="F78" s="9"/>
      <c r="G78" s="9"/>
      <c r="H78" s="9">
        <v>41.1</v>
      </c>
      <c r="I78" s="9"/>
    </row>
    <row r="79" spans="1:9" ht="16.5" customHeight="1" x14ac:dyDescent="0.25">
      <c r="A79" s="15">
        <v>69</v>
      </c>
      <c r="B79" s="10" t="s">
        <v>60</v>
      </c>
      <c r="C79" s="9">
        <f t="shared" si="1"/>
        <v>35.89</v>
      </c>
      <c r="D79" s="9"/>
      <c r="E79" s="9"/>
      <c r="F79" s="9"/>
      <c r="G79" s="9"/>
      <c r="H79" s="9">
        <v>35.89</v>
      </c>
      <c r="I79" s="9"/>
    </row>
    <row r="80" spans="1:9" ht="16.5" customHeight="1" x14ac:dyDescent="0.25">
      <c r="A80" s="15">
        <v>70</v>
      </c>
      <c r="B80" s="10" t="s">
        <v>61</v>
      </c>
      <c r="C80" s="9">
        <f t="shared" si="1"/>
        <v>25.9</v>
      </c>
      <c r="D80" s="9"/>
      <c r="E80" s="9"/>
      <c r="F80" s="9"/>
      <c r="G80" s="9"/>
      <c r="H80" s="9">
        <v>0.9</v>
      </c>
      <c r="I80" s="9">
        <v>25</v>
      </c>
    </row>
    <row r="81" spans="1:9" ht="16.5" customHeight="1" x14ac:dyDescent="0.25">
      <c r="A81" s="15">
        <v>71</v>
      </c>
      <c r="B81" s="10" t="s">
        <v>62</v>
      </c>
      <c r="C81" s="9">
        <f t="shared" si="1"/>
        <v>11.8</v>
      </c>
      <c r="D81" s="9"/>
      <c r="E81" s="9"/>
      <c r="F81" s="9"/>
      <c r="G81" s="9"/>
      <c r="H81" s="9"/>
      <c r="I81" s="9">
        <v>11.8</v>
      </c>
    </row>
    <row r="82" spans="1:9" ht="16.5" customHeight="1" x14ac:dyDescent="0.25">
      <c r="A82" s="15">
        <v>72</v>
      </c>
      <c r="B82" s="10" t="s">
        <v>63</v>
      </c>
      <c r="C82" s="9">
        <f t="shared" si="1"/>
        <v>25</v>
      </c>
      <c r="D82" s="9"/>
      <c r="E82" s="9"/>
      <c r="F82" s="9"/>
      <c r="G82" s="9"/>
      <c r="H82" s="9">
        <v>25</v>
      </c>
      <c r="I82" s="9"/>
    </row>
    <row r="83" spans="1:9" ht="16.5" customHeight="1" x14ac:dyDescent="0.25">
      <c r="A83" s="15">
        <v>73</v>
      </c>
      <c r="B83" s="10" t="s">
        <v>64</v>
      </c>
      <c r="C83" s="9">
        <f t="shared" si="1"/>
        <v>28.9</v>
      </c>
      <c r="D83" s="9"/>
      <c r="E83" s="9"/>
      <c r="F83" s="9"/>
      <c r="G83" s="9">
        <v>28.9</v>
      </c>
      <c r="H83" s="9"/>
      <c r="I83" s="9"/>
    </row>
    <row r="84" spans="1:9" ht="16.5" customHeight="1" x14ac:dyDescent="0.25">
      <c r="A84" s="15">
        <v>74</v>
      </c>
      <c r="B84" s="10" t="s">
        <v>65</v>
      </c>
      <c r="C84" s="9">
        <f t="shared" si="1"/>
        <v>11.11</v>
      </c>
      <c r="D84" s="9"/>
      <c r="E84" s="9"/>
      <c r="F84" s="9"/>
      <c r="G84" s="9"/>
      <c r="H84" s="9"/>
      <c r="I84" s="9">
        <v>11.11</v>
      </c>
    </row>
    <row r="85" spans="1:9" ht="16.5" customHeight="1" x14ac:dyDescent="0.25">
      <c r="A85" s="15">
        <v>75</v>
      </c>
      <c r="B85" s="10" t="s">
        <v>66</v>
      </c>
      <c r="C85" s="9">
        <f t="shared" si="1"/>
        <v>10.8</v>
      </c>
      <c r="D85" s="9"/>
      <c r="E85" s="9"/>
      <c r="F85" s="9"/>
      <c r="G85" s="9">
        <v>10.8</v>
      </c>
      <c r="H85" s="9"/>
      <c r="I85" s="9"/>
    </row>
    <row r="86" spans="1:9" ht="16.5" customHeight="1" x14ac:dyDescent="0.25">
      <c r="A86" s="15">
        <v>76</v>
      </c>
      <c r="B86" s="10" t="s">
        <v>67</v>
      </c>
      <c r="C86" s="9">
        <f t="shared" si="1"/>
        <v>20.72</v>
      </c>
      <c r="D86" s="9"/>
      <c r="E86" s="9"/>
      <c r="F86" s="9"/>
      <c r="G86" s="9"/>
      <c r="H86" s="9">
        <v>20.72</v>
      </c>
      <c r="I86" s="9"/>
    </row>
    <row r="87" spans="1:9" ht="16.5" customHeight="1" x14ac:dyDescent="0.25">
      <c r="A87" s="15">
        <v>77</v>
      </c>
      <c r="B87" s="10" t="s">
        <v>68</v>
      </c>
      <c r="C87" s="9">
        <f t="shared" si="1"/>
        <v>22.4</v>
      </c>
      <c r="D87" s="9"/>
      <c r="E87" s="9"/>
      <c r="F87" s="9"/>
      <c r="G87" s="9"/>
      <c r="H87" s="9">
        <v>22.4</v>
      </c>
      <c r="I87" s="9"/>
    </row>
    <row r="88" spans="1:9" ht="16.5" customHeight="1" x14ac:dyDescent="0.25">
      <c r="A88" s="15">
        <v>78</v>
      </c>
      <c r="B88" s="10" t="s">
        <v>69</v>
      </c>
      <c r="C88" s="9">
        <f t="shared" si="1"/>
        <v>23.9</v>
      </c>
      <c r="D88" s="9"/>
      <c r="E88" s="9"/>
      <c r="F88" s="9"/>
      <c r="G88" s="9">
        <v>23.9</v>
      </c>
      <c r="H88" s="9"/>
      <c r="I88" s="9"/>
    </row>
    <row r="89" spans="1:9" ht="16.5" customHeight="1" x14ac:dyDescent="0.25">
      <c r="A89" s="15">
        <v>79</v>
      </c>
      <c r="B89" s="10" t="s">
        <v>70</v>
      </c>
      <c r="C89" s="9">
        <f t="shared" si="1"/>
        <v>10.02</v>
      </c>
      <c r="D89" s="9"/>
      <c r="E89" s="9"/>
      <c r="F89" s="9"/>
      <c r="G89" s="9"/>
      <c r="H89" s="9">
        <v>10.02</v>
      </c>
      <c r="I89" s="9"/>
    </row>
    <row r="90" spans="1:9" ht="16.5" customHeight="1" x14ac:dyDescent="0.25">
      <c r="A90" s="15">
        <v>80</v>
      </c>
      <c r="B90" s="10" t="s">
        <v>71</v>
      </c>
      <c r="C90" s="9">
        <f t="shared" si="1"/>
        <v>8.6999999999999993</v>
      </c>
      <c r="D90" s="9"/>
      <c r="E90" s="9"/>
      <c r="F90" s="9"/>
      <c r="G90" s="9"/>
      <c r="H90" s="9">
        <v>8.6999999999999993</v>
      </c>
      <c r="I90" s="9"/>
    </row>
    <row r="91" spans="1:9" ht="16.5" customHeight="1" x14ac:dyDescent="0.25">
      <c r="A91" s="15">
        <v>81</v>
      </c>
      <c r="B91" s="10" t="s">
        <v>72</v>
      </c>
      <c r="C91" s="9">
        <f t="shared" si="1"/>
        <v>15</v>
      </c>
      <c r="D91" s="9"/>
      <c r="E91" s="9"/>
      <c r="F91" s="9"/>
      <c r="G91" s="9"/>
      <c r="H91" s="9"/>
      <c r="I91" s="9">
        <v>15</v>
      </c>
    </row>
    <row r="92" spans="1:9" ht="16.5" customHeight="1" x14ac:dyDescent="0.25">
      <c r="A92" s="15">
        <v>82</v>
      </c>
      <c r="B92" s="10" t="s">
        <v>73</v>
      </c>
      <c r="C92" s="9">
        <f t="shared" si="1"/>
        <v>18.600000000000001</v>
      </c>
      <c r="D92" s="9"/>
      <c r="E92" s="9"/>
      <c r="F92" s="9"/>
      <c r="G92" s="9"/>
      <c r="H92" s="9">
        <v>18.600000000000001</v>
      </c>
      <c r="I92" s="9"/>
    </row>
    <row r="93" spans="1:9" ht="16.5" customHeight="1" x14ac:dyDescent="0.25">
      <c r="A93" s="15">
        <v>83</v>
      </c>
      <c r="B93" s="10" t="s">
        <v>74</v>
      </c>
      <c r="C93" s="9">
        <f t="shared" si="1"/>
        <v>41.4</v>
      </c>
      <c r="D93" s="9"/>
      <c r="E93" s="9"/>
      <c r="F93" s="9"/>
      <c r="G93" s="9"/>
      <c r="H93" s="9">
        <v>0.3</v>
      </c>
      <c r="I93" s="9">
        <v>41.1</v>
      </c>
    </row>
    <row r="94" spans="1:9" ht="16.5" customHeight="1" x14ac:dyDescent="0.25">
      <c r="A94" s="15">
        <v>84</v>
      </c>
      <c r="B94" s="10" t="s">
        <v>75</v>
      </c>
      <c r="C94" s="9">
        <f t="shared" si="1"/>
        <v>13.12</v>
      </c>
      <c r="D94" s="9"/>
      <c r="E94" s="9"/>
      <c r="F94" s="9"/>
      <c r="G94" s="9"/>
      <c r="H94" s="9"/>
      <c r="I94" s="9">
        <v>13.12</v>
      </c>
    </row>
    <row r="95" spans="1:9" ht="16.5" customHeight="1" x14ac:dyDescent="0.25">
      <c r="A95" s="15">
        <v>85</v>
      </c>
      <c r="B95" s="10" t="s">
        <v>76</v>
      </c>
      <c r="C95" s="9">
        <f t="shared" si="1"/>
        <v>15.9</v>
      </c>
      <c r="D95" s="9"/>
      <c r="E95" s="9"/>
      <c r="F95" s="9"/>
      <c r="G95" s="9"/>
      <c r="H95" s="9">
        <v>15.9</v>
      </c>
      <c r="I95" s="9"/>
    </row>
    <row r="96" spans="1:9" ht="16.5" customHeight="1" x14ac:dyDescent="0.25">
      <c r="A96" s="15">
        <v>86</v>
      </c>
      <c r="B96" s="10" t="s">
        <v>280</v>
      </c>
      <c r="C96" s="9">
        <f t="shared" si="1"/>
        <v>66.900000000000006</v>
      </c>
      <c r="D96" s="9"/>
      <c r="E96" s="9"/>
      <c r="F96" s="9"/>
      <c r="G96" s="9"/>
      <c r="H96" s="9">
        <v>66.900000000000006</v>
      </c>
      <c r="I96" s="9"/>
    </row>
    <row r="97" spans="1:9" ht="16.5" customHeight="1" x14ac:dyDescent="0.25">
      <c r="A97" s="15">
        <v>87</v>
      </c>
      <c r="B97" s="10" t="s">
        <v>281</v>
      </c>
      <c r="C97" s="9">
        <f t="shared" si="1"/>
        <v>26.7</v>
      </c>
      <c r="D97" s="9"/>
      <c r="E97" s="9"/>
      <c r="F97" s="9"/>
      <c r="G97" s="9"/>
      <c r="H97" s="9"/>
      <c r="I97" s="9">
        <v>26.7</v>
      </c>
    </row>
    <row r="98" spans="1:9" ht="16.5" customHeight="1" x14ac:dyDescent="0.25">
      <c r="A98" s="15">
        <v>88</v>
      </c>
      <c r="B98" s="10" t="s">
        <v>79</v>
      </c>
      <c r="C98" s="9">
        <f t="shared" si="1"/>
        <v>13.3</v>
      </c>
      <c r="D98" s="9"/>
      <c r="E98" s="9"/>
      <c r="F98" s="9"/>
      <c r="G98" s="9"/>
      <c r="H98" s="9"/>
      <c r="I98" s="9">
        <v>13.3</v>
      </c>
    </row>
    <row r="99" spans="1:9" ht="16.5" customHeight="1" x14ac:dyDescent="0.25">
      <c r="A99" s="15">
        <v>89</v>
      </c>
      <c r="B99" s="10" t="s">
        <v>80</v>
      </c>
      <c r="C99" s="9">
        <f t="shared" si="1"/>
        <v>20.9</v>
      </c>
      <c r="D99" s="9"/>
      <c r="E99" s="9"/>
      <c r="F99" s="9"/>
      <c r="G99" s="9"/>
      <c r="H99" s="9"/>
      <c r="I99" s="9">
        <v>20.9</v>
      </c>
    </row>
    <row r="100" spans="1:9" ht="16.5" customHeight="1" x14ac:dyDescent="0.25">
      <c r="A100" s="15">
        <v>90</v>
      </c>
      <c r="B100" s="10" t="s">
        <v>282</v>
      </c>
      <c r="C100" s="9">
        <f t="shared" si="1"/>
        <v>0</v>
      </c>
      <c r="D100" s="9"/>
      <c r="E100" s="9"/>
      <c r="F100" s="9"/>
      <c r="G100" s="9"/>
      <c r="H100" s="9"/>
      <c r="I100" s="9"/>
    </row>
    <row r="101" spans="1:9" ht="16.5" customHeight="1" x14ac:dyDescent="0.25">
      <c r="A101" s="15">
        <v>91</v>
      </c>
      <c r="B101" s="10" t="s">
        <v>283</v>
      </c>
      <c r="C101" s="9">
        <f t="shared" si="1"/>
        <v>1.9</v>
      </c>
      <c r="D101" s="9"/>
      <c r="E101" s="9"/>
      <c r="F101" s="9"/>
      <c r="G101" s="9"/>
      <c r="H101" s="9"/>
      <c r="I101" s="9">
        <v>1.9</v>
      </c>
    </row>
    <row r="102" spans="1:9" ht="16.5" customHeight="1" x14ac:dyDescent="0.25">
      <c r="A102" s="15">
        <v>92</v>
      </c>
      <c r="B102" s="10" t="s">
        <v>83</v>
      </c>
      <c r="C102" s="9">
        <f t="shared" si="1"/>
        <v>10.950000000000001</v>
      </c>
      <c r="D102" s="9"/>
      <c r="E102" s="9"/>
      <c r="F102" s="9"/>
      <c r="G102" s="9">
        <f>11-8.6</f>
        <v>2.4000000000000004</v>
      </c>
      <c r="H102" s="9"/>
      <c r="I102" s="9">
        <v>8.5500000000000007</v>
      </c>
    </row>
    <row r="103" spans="1:9" ht="16.5" customHeight="1" x14ac:dyDescent="0.25">
      <c r="A103" s="15">
        <v>93</v>
      </c>
      <c r="B103" s="10" t="s">
        <v>84</v>
      </c>
      <c r="C103" s="9">
        <f t="shared" si="1"/>
        <v>14.5</v>
      </c>
      <c r="D103" s="9"/>
      <c r="E103" s="9"/>
      <c r="F103" s="9"/>
      <c r="G103" s="9">
        <v>0.6</v>
      </c>
      <c r="H103" s="9"/>
      <c r="I103" s="9">
        <v>13.9</v>
      </c>
    </row>
    <row r="104" spans="1:9" ht="16.5" customHeight="1" x14ac:dyDescent="0.25">
      <c r="A104" s="15">
        <v>94</v>
      </c>
      <c r="B104" s="10" t="s">
        <v>85</v>
      </c>
      <c r="C104" s="9">
        <f t="shared" si="1"/>
        <v>16.099999999999998</v>
      </c>
      <c r="D104" s="9"/>
      <c r="E104" s="9"/>
      <c r="F104" s="9"/>
      <c r="G104" s="9">
        <v>2.9</v>
      </c>
      <c r="H104" s="9"/>
      <c r="I104" s="9">
        <v>13.2</v>
      </c>
    </row>
    <row r="105" spans="1:9" ht="16.5" customHeight="1" x14ac:dyDescent="0.25">
      <c r="A105" s="15">
        <v>95</v>
      </c>
      <c r="B105" s="10" t="s">
        <v>86</v>
      </c>
      <c r="C105" s="9">
        <f t="shared" si="1"/>
        <v>4.9000000000000004</v>
      </c>
      <c r="D105" s="9"/>
      <c r="E105" s="9"/>
      <c r="F105" s="9"/>
      <c r="G105" s="9"/>
      <c r="H105" s="9"/>
      <c r="I105" s="9">
        <v>4.9000000000000004</v>
      </c>
    </row>
    <row r="106" spans="1:9" ht="16.5" customHeight="1" x14ac:dyDescent="0.25">
      <c r="A106" s="15">
        <v>96</v>
      </c>
      <c r="B106" s="10" t="s">
        <v>87</v>
      </c>
      <c r="C106" s="9">
        <f t="shared" si="1"/>
        <v>11.1</v>
      </c>
      <c r="D106" s="9"/>
      <c r="E106" s="9"/>
      <c r="F106" s="9"/>
      <c r="G106" s="9">
        <v>0.1</v>
      </c>
      <c r="H106" s="9"/>
      <c r="I106" s="9">
        <v>11</v>
      </c>
    </row>
    <row r="107" spans="1:9" ht="16.5" customHeight="1" x14ac:dyDescent="0.25">
      <c r="A107" s="15">
        <v>97</v>
      </c>
      <c r="B107" s="10" t="s">
        <v>88</v>
      </c>
      <c r="C107" s="9">
        <f t="shared" si="1"/>
        <v>5.5</v>
      </c>
      <c r="D107" s="9"/>
      <c r="E107" s="9"/>
      <c r="F107" s="9"/>
      <c r="G107" s="9"/>
      <c r="H107" s="9"/>
      <c r="I107" s="9">
        <v>5.5</v>
      </c>
    </row>
    <row r="108" spans="1:9" ht="16.5" customHeight="1" x14ac:dyDescent="0.25">
      <c r="A108" s="15">
        <v>98</v>
      </c>
      <c r="B108" s="10" t="s">
        <v>89</v>
      </c>
      <c r="C108" s="9">
        <f t="shared" si="1"/>
        <v>27</v>
      </c>
      <c r="D108" s="9"/>
      <c r="E108" s="9"/>
      <c r="F108" s="9"/>
      <c r="G108" s="9">
        <v>0.3</v>
      </c>
      <c r="H108" s="9"/>
      <c r="I108" s="9">
        <v>26.7</v>
      </c>
    </row>
    <row r="109" spans="1:9" ht="16.5" customHeight="1" x14ac:dyDescent="0.25">
      <c r="A109" s="15">
        <v>99</v>
      </c>
      <c r="B109" s="10" t="s">
        <v>90</v>
      </c>
      <c r="C109" s="9">
        <f t="shared" si="1"/>
        <v>10.6</v>
      </c>
      <c r="D109" s="9"/>
      <c r="E109" s="9"/>
      <c r="F109" s="9"/>
      <c r="G109" s="9">
        <v>0.9</v>
      </c>
      <c r="H109" s="9"/>
      <c r="I109" s="9">
        <v>9.6999999999999993</v>
      </c>
    </row>
    <row r="110" spans="1:9" ht="16.5" customHeight="1" x14ac:dyDescent="0.25">
      <c r="A110" s="15">
        <v>100</v>
      </c>
      <c r="B110" s="10" t="s">
        <v>91</v>
      </c>
      <c r="C110" s="9">
        <f t="shared" si="1"/>
        <v>46.010000000000005</v>
      </c>
      <c r="D110" s="9"/>
      <c r="E110" s="9"/>
      <c r="F110" s="9"/>
      <c r="G110" s="9">
        <v>18</v>
      </c>
      <c r="H110" s="9"/>
      <c r="I110" s="9">
        <v>28.01</v>
      </c>
    </row>
    <row r="111" spans="1:9" ht="16.5" customHeight="1" x14ac:dyDescent="0.25">
      <c r="A111" s="15">
        <v>101</v>
      </c>
      <c r="B111" s="10" t="s">
        <v>288</v>
      </c>
      <c r="C111" s="9">
        <f t="shared" si="1"/>
        <v>2.66</v>
      </c>
      <c r="D111" s="9"/>
      <c r="E111" s="9"/>
      <c r="F111" s="9"/>
      <c r="G111" s="9">
        <v>0.1</v>
      </c>
      <c r="H111" s="9"/>
      <c r="I111" s="9">
        <v>2.56</v>
      </c>
    </row>
    <row r="112" spans="1:9" ht="16.5" customHeight="1" x14ac:dyDescent="0.25">
      <c r="A112" s="15">
        <v>102</v>
      </c>
      <c r="B112" s="10" t="s">
        <v>93</v>
      </c>
      <c r="C112" s="9">
        <f t="shared" si="1"/>
        <v>14.61</v>
      </c>
      <c r="D112" s="9"/>
      <c r="E112" s="9"/>
      <c r="F112" s="9"/>
      <c r="G112" s="9">
        <v>1.1599999999999999</v>
      </c>
      <c r="H112" s="9"/>
      <c r="I112" s="9">
        <v>13.45</v>
      </c>
    </row>
    <row r="113" spans="1:9" ht="16.5" customHeight="1" x14ac:dyDescent="0.25">
      <c r="A113" s="15">
        <v>103</v>
      </c>
      <c r="B113" s="10" t="s">
        <v>94</v>
      </c>
      <c r="C113" s="9">
        <f t="shared" si="1"/>
        <v>4.4000000000000004</v>
      </c>
      <c r="D113" s="9"/>
      <c r="E113" s="9"/>
      <c r="F113" s="9"/>
      <c r="G113" s="9"/>
      <c r="H113" s="9"/>
      <c r="I113" s="9">
        <v>4.4000000000000004</v>
      </c>
    </row>
    <row r="114" spans="1:9" ht="16.5" customHeight="1" x14ac:dyDescent="0.25">
      <c r="A114" s="15">
        <v>104</v>
      </c>
      <c r="B114" s="10" t="s">
        <v>95</v>
      </c>
      <c r="C114" s="9">
        <f t="shared" si="1"/>
        <v>19.760000000000002</v>
      </c>
      <c r="D114" s="9"/>
      <c r="E114" s="9"/>
      <c r="F114" s="9"/>
      <c r="G114" s="9"/>
      <c r="H114" s="9"/>
      <c r="I114" s="9">
        <v>19.760000000000002</v>
      </c>
    </row>
    <row r="115" spans="1:9" ht="16.5" customHeight="1" x14ac:dyDescent="0.25">
      <c r="A115" s="15">
        <v>105</v>
      </c>
      <c r="B115" s="10" t="s">
        <v>96</v>
      </c>
      <c r="C115" s="9">
        <f t="shared" si="1"/>
        <v>32.4</v>
      </c>
      <c r="D115" s="9"/>
      <c r="E115" s="9"/>
      <c r="F115" s="9"/>
      <c r="G115" s="9"/>
      <c r="H115" s="9"/>
      <c r="I115" s="9">
        <v>32.4</v>
      </c>
    </row>
    <row r="116" spans="1:9" ht="16.5" customHeight="1" x14ac:dyDescent="0.25">
      <c r="A116" s="15">
        <v>106</v>
      </c>
      <c r="B116" s="10" t="s">
        <v>97</v>
      </c>
      <c r="C116" s="9">
        <f t="shared" si="1"/>
        <v>7.61</v>
      </c>
      <c r="D116" s="9"/>
      <c r="E116" s="9"/>
      <c r="F116" s="9"/>
      <c r="G116" s="9"/>
      <c r="H116" s="9"/>
      <c r="I116" s="9">
        <v>7.61</v>
      </c>
    </row>
    <row r="117" spans="1:9" ht="16.5" customHeight="1" x14ac:dyDescent="0.25">
      <c r="A117" s="15">
        <v>107</v>
      </c>
      <c r="B117" s="10" t="s">
        <v>99</v>
      </c>
      <c r="C117" s="9">
        <f t="shared" si="1"/>
        <v>222</v>
      </c>
      <c r="D117" s="9"/>
      <c r="E117" s="9"/>
      <c r="F117" s="9"/>
      <c r="G117" s="9">
        <v>138.5</v>
      </c>
      <c r="H117" s="9">
        <v>83.5</v>
      </c>
      <c r="I117" s="9"/>
    </row>
    <row r="118" spans="1:9" ht="16.5" customHeight="1" x14ac:dyDescent="0.25">
      <c r="A118" s="15">
        <v>108</v>
      </c>
      <c r="B118" s="10" t="s">
        <v>216</v>
      </c>
      <c r="C118" s="9">
        <f t="shared" si="1"/>
        <v>93.5</v>
      </c>
      <c r="D118" s="9"/>
      <c r="E118" s="9"/>
      <c r="F118" s="9"/>
      <c r="G118" s="9">
        <v>93.5</v>
      </c>
      <c r="H118" s="9"/>
      <c r="I118" s="9"/>
    </row>
    <row r="119" spans="1:9" ht="16.5" customHeight="1" x14ac:dyDescent="0.25">
      <c r="A119" s="15">
        <v>109</v>
      </c>
      <c r="B119" s="10" t="s">
        <v>217</v>
      </c>
      <c r="C119" s="9">
        <f t="shared" si="1"/>
        <v>15.7</v>
      </c>
      <c r="D119" s="9"/>
      <c r="E119" s="9"/>
      <c r="F119" s="9"/>
      <c r="G119" s="9"/>
      <c r="H119" s="9">
        <v>15.7</v>
      </c>
      <c r="I119" s="9"/>
    </row>
    <row r="120" spans="1:9" ht="16.5" customHeight="1" x14ac:dyDescent="0.25">
      <c r="A120" s="15">
        <v>110</v>
      </c>
      <c r="B120" s="10" t="s">
        <v>218</v>
      </c>
      <c r="C120" s="9">
        <f t="shared" si="1"/>
        <v>7.3</v>
      </c>
      <c r="D120" s="9"/>
      <c r="E120" s="9"/>
      <c r="F120" s="9"/>
      <c r="G120" s="9"/>
      <c r="H120" s="9">
        <v>7.3</v>
      </c>
      <c r="I120" s="9"/>
    </row>
    <row r="121" spans="1:9" ht="16.5" customHeight="1" x14ac:dyDescent="0.25">
      <c r="A121" s="15">
        <v>111</v>
      </c>
      <c r="B121" s="10" t="s">
        <v>103</v>
      </c>
      <c r="C121" s="9">
        <f t="shared" si="1"/>
        <v>10.3</v>
      </c>
      <c r="D121" s="9"/>
      <c r="E121" s="9"/>
      <c r="F121" s="9"/>
      <c r="G121" s="9"/>
      <c r="H121" s="9">
        <v>10.3</v>
      </c>
      <c r="I121" s="9"/>
    </row>
    <row r="122" spans="1:9" ht="16.5" customHeight="1" x14ac:dyDescent="0.25">
      <c r="A122" s="15">
        <v>112</v>
      </c>
      <c r="B122" s="10" t="s">
        <v>104</v>
      </c>
      <c r="C122" s="9">
        <f t="shared" si="1"/>
        <v>8.6</v>
      </c>
      <c r="D122" s="9"/>
      <c r="E122" s="9"/>
      <c r="F122" s="9"/>
      <c r="G122" s="9">
        <v>8.6</v>
      </c>
      <c r="H122" s="9"/>
      <c r="I122" s="9"/>
    </row>
    <row r="123" spans="1:9" ht="16.5" customHeight="1" x14ac:dyDescent="0.25">
      <c r="A123" s="15">
        <v>113</v>
      </c>
      <c r="B123" s="10" t="s">
        <v>105</v>
      </c>
      <c r="C123" s="9">
        <f t="shared" si="1"/>
        <v>16.5</v>
      </c>
      <c r="D123" s="9"/>
      <c r="E123" s="9"/>
      <c r="F123" s="9"/>
      <c r="G123" s="9"/>
      <c r="H123" s="9">
        <v>16.5</v>
      </c>
      <c r="I123" s="9"/>
    </row>
    <row r="124" spans="1:9" ht="16.5" customHeight="1" x14ac:dyDescent="0.25">
      <c r="A124" s="15">
        <v>114</v>
      </c>
      <c r="B124" s="10" t="s">
        <v>106</v>
      </c>
      <c r="C124" s="9">
        <f t="shared" si="1"/>
        <v>36</v>
      </c>
      <c r="D124" s="9"/>
      <c r="E124" s="9"/>
      <c r="F124" s="9"/>
      <c r="G124" s="9"/>
      <c r="H124" s="9">
        <v>36</v>
      </c>
      <c r="I124" s="9"/>
    </row>
    <row r="125" spans="1:9" ht="16.5" customHeight="1" x14ac:dyDescent="0.25">
      <c r="A125" s="15">
        <v>115</v>
      </c>
      <c r="B125" s="10" t="s">
        <v>107</v>
      </c>
      <c r="C125" s="9">
        <f t="shared" si="1"/>
        <v>6.6</v>
      </c>
      <c r="D125" s="9"/>
      <c r="E125" s="9"/>
      <c r="F125" s="9"/>
      <c r="G125" s="9"/>
      <c r="H125" s="9">
        <v>6.6</v>
      </c>
      <c r="I125" s="9"/>
    </row>
    <row r="126" spans="1:9" ht="16.5" customHeight="1" x14ac:dyDescent="0.25">
      <c r="A126" s="15">
        <v>116</v>
      </c>
      <c r="B126" s="10" t="s">
        <v>108</v>
      </c>
      <c r="C126" s="9">
        <f t="shared" si="1"/>
        <v>8.3000000000000007</v>
      </c>
      <c r="D126" s="9"/>
      <c r="E126" s="9"/>
      <c r="F126" s="9"/>
      <c r="G126" s="9">
        <v>8.3000000000000007</v>
      </c>
      <c r="H126" s="9"/>
      <c r="I126" s="9"/>
    </row>
    <row r="127" spans="1:9" ht="16.5" customHeight="1" x14ac:dyDescent="0.25">
      <c r="A127" s="15">
        <v>117</v>
      </c>
      <c r="B127" s="10" t="s">
        <v>109</v>
      </c>
      <c r="C127" s="9">
        <f t="shared" si="1"/>
        <v>11.8</v>
      </c>
      <c r="D127" s="9"/>
      <c r="E127" s="9"/>
      <c r="F127" s="9"/>
      <c r="G127" s="9"/>
      <c r="H127" s="9">
        <v>11.8</v>
      </c>
      <c r="I127" s="9"/>
    </row>
    <row r="128" spans="1:9" ht="16.5" customHeight="1" x14ac:dyDescent="0.25">
      <c r="A128" s="15">
        <v>118</v>
      </c>
      <c r="B128" s="10" t="s">
        <v>110</v>
      </c>
      <c r="C128" s="9">
        <f t="shared" si="1"/>
        <v>12.2</v>
      </c>
      <c r="D128" s="9"/>
      <c r="E128" s="9"/>
      <c r="F128" s="9"/>
      <c r="G128" s="9"/>
      <c r="H128" s="9">
        <v>12.2</v>
      </c>
      <c r="I128" s="9"/>
    </row>
    <row r="129" spans="1:9" ht="16.5" customHeight="1" x14ac:dyDescent="0.25">
      <c r="A129" s="15">
        <v>119</v>
      </c>
      <c r="B129" s="10" t="s">
        <v>111</v>
      </c>
      <c r="C129" s="9">
        <f t="shared" si="1"/>
        <v>7</v>
      </c>
      <c r="D129" s="9"/>
      <c r="E129" s="9"/>
      <c r="F129" s="9"/>
      <c r="G129" s="9"/>
      <c r="H129" s="9">
        <v>7</v>
      </c>
      <c r="I129" s="9"/>
    </row>
    <row r="130" spans="1:9" ht="16.5" customHeight="1" x14ac:dyDescent="0.25">
      <c r="A130" s="15">
        <v>120</v>
      </c>
      <c r="B130" s="10" t="s">
        <v>112</v>
      </c>
      <c r="C130" s="9">
        <f t="shared" si="1"/>
        <v>1.8</v>
      </c>
      <c r="D130" s="9"/>
      <c r="E130" s="9"/>
      <c r="F130" s="9"/>
      <c r="G130" s="9"/>
      <c r="H130" s="9">
        <v>1.8</v>
      </c>
      <c r="I130" s="9"/>
    </row>
    <row r="131" spans="1:9" ht="16.5" customHeight="1" x14ac:dyDescent="0.25">
      <c r="A131" s="15">
        <v>121</v>
      </c>
      <c r="B131" s="10" t="s">
        <v>113</v>
      </c>
      <c r="C131" s="9">
        <f t="shared" si="1"/>
        <v>12.5</v>
      </c>
      <c r="D131" s="9"/>
      <c r="E131" s="9"/>
      <c r="F131" s="9"/>
      <c r="G131" s="9"/>
      <c r="H131" s="9">
        <v>12.5</v>
      </c>
      <c r="I131" s="9"/>
    </row>
    <row r="132" spans="1:9" ht="16.5" customHeight="1" x14ac:dyDescent="0.25">
      <c r="A132" s="15">
        <v>122</v>
      </c>
      <c r="B132" s="10" t="s">
        <v>115</v>
      </c>
      <c r="C132" s="9">
        <f t="shared" si="1"/>
        <v>40.620000000000005</v>
      </c>
      <c r="D132" s="9"/>
      <c r="E132" s="9"/>
      <c r="F132" s="9"/>
      <c r="G132" s="9">
        <v>18</v>
      </c>
      <c r="H132" s="9">
        <v>10.185</v>
      </c>
      <c r="I132" s="9">
        <v>12.435</v>
      </c>
    </row>
    <row r="133" spans="1:9" ht="16.5" customHeight="1" x14ac:dyDescent="0.25">
      <c r="A133" s="15">
        <v>123</v>
      </c>
      <c r="B133" s="10" t="s">
        <v>292</v>
      </c>
      <c r="C133" s="9">
        <f t="shared" si="1"/>
        <v>3.4</v>
      </c>
      <c r="D133" s="9"/>
      <c r="E133" s="9"/>
      <c r="F133" s="9"/>
      <c r="G133" s="9"/>
      <c r="H133" s="9"/>
      <c r="I133" s="9">
        <v>3.4</v>
      </c>
    </row>
    <row r="134" spans="1:9" ht="16.5" customHeight="1" x14ac:dyDescent="0.25">
      <c r="A134" s="15">
        <v>124</v>
      </c>
      <c r="B134" s="10" t="s">
        <v>117</v>
      </c>
      <c r="C134" s="9">
        <f t="shared" si="1"/>
        <v>31</v>
      </c>
      <c r="D134" s="9"/>
      <c r="E134" s="9"/>
      <c r="F134" s="9"/>
      <c r="G134" s="9"/>
      <c r="H134" s="9"/>
      <c r="I134" s="9">
        <v>31</v>
      </c>
    </row>
    <row r="135" spans="1:9" ht="16.5" customHeight="1" x14ac:dyDescent="0.25">
      <c r="A135" s="15">
        <v>125</v>
      </c>
      <c r="B135" s="10" t="s">
        <v>118</v>
      </c>
      <c r="C135" s="9">
        <f t="shared" si="1"/>
        <v>13.9</v>
      </c>
      <c r="D135" s="9"/>
      <c r="E135" s="9"/>
      <c r="F135" s="9"/>
      <c r="G135" s="9"/>
      <c r="H135" s="9"/>
      <c r="I135" s="9">
        <v>13.9</v>
      </c>
    </row>
    <row r="136" spans="1:9" ht="16.5" customHeight="1" x14ac:dyDescent="0.25">
      <c r="A136" s="15">
        <v>126</v>
      </c>
      <c r="B136" s="10" t="s">
        <v>119</v>
      </c>
      <c r="C136" s="9">
        <f t="shared" si="1"/>
        <v>7</v>
      </c>
      <c r="D136" s="9"/>
      <c r="E136" s="9"/>
      <c r="F136" s="9"/>
      <c r="G136" s="9"/>
      <c r="H136" s="9"/>
      <c r="I136" s="9">
        <v>7</v>
      </c>
    </row>
    <row r="137" spans="1:9" ht="16.5" customHeight="1" x14ac:dyDescent="0.25">
      <c r="A137" s="15">
        <v>127</v>
      </c>
      <c r="B137" s="10" t="s">
        <v>120</v>
      </c>
      <c r="C137" s="9">
        <f t="shared" si="1"/>
        <v>30.9</v>
      </c>
      <c r="D137" s="9"/>
      <c r="E137" s="9"/>
      <c r="F137" s="9"/>
      <c r="G137" s="9"/>
      <c r="H137" s="9"/>
      <c r="I137" s="9">
        <v>30.9</v>
      </c>
    </row>
    <row r="138" spans="1:9" ht="16.5" customHeight="1" x14ac:dyDescent="0.25">
      <c r="A138" s="15">
        <v>128</v>
      </c>
      <c r="B138" s="10" t="s">
        <v>293</v>
      </c>
      <c r="C138" s="9">
        <f t="shared" si="1"/>
        <v>4</v>
      </c>
      <c r="D138" s="9"/>
      <c r="E138" s="9"/>
      <c r="F138" s="9"/>
      <c r="G138" s="9"/>
      <c r="H138" s="9"/>
      <c r="I138" s="9">
        <v>4</v>
      </c>
    </row>
    <row r="139" spans="1:9" ht="16.5" customHeight="1" x14ac:dyDescent="0.25">
      <c r="A139" s="15">
        <v>129</v>
      </c>
      <c r="B139" s="10" t="s">
        <v>294</v>
      </c>
      <c r="C139" s="9">
        <f t="shared" si="1"/>
        <v>27.799999999999997</v>
      </c>
      <c r="D139" s="9"/>
      <c r="E139" s="9"/>
      <c r="F139" s="9">
        <v>9.1</v>
      </c>
      <c r="G139" s="9"/>
      <c r="H139" s="9"/>
      <c r="I139" s="9">
        <v>18.7</v>
      </c>
    </row>
    <row r="140" spans="1:9" ht="16.5" customHeight="1" x14ac:dyDescent="0.25">
      <c r="A140" s="15">
        <v>130</v>
      </c>
      <c r="B140" s="10" t="s">
        <v>295</v>
      </c>
      <c r="C140" s="9">
        <f t="shared" si="1"/>
        <v>7.4</v>
      </c>
      <c r="D140" s="9"/>
      <c r="E140" s="9"/>
      <c r="F140" s="9"/>
      <c r="G140" s="9"/>
      <c r="H140" s="9"/>
      <c r="I140" s="9">
        <v>7.4</v>
      </c>
    </row>
    <row r="141" spans="1:9" ht="16.5" customHeight="1" x14ac:dyDescent="0.25">
      <c r="A141" s="15">
        <v>131</v>
      </c>
      <c r="B141" s="10" t="s">
        <v>124</v>
      </c>
      <c r="C141" s="9">
        <f t="shared" ref="C141:C204" si="2">SUM(D141:I141)</f>
        <v>4.8</v>
      </c>
      <c r="D141" s="9"/>
      <c r="E141" s="9"/>
      <c r="F141" s="9"/>
      <c r="G141" s="9"/>
      <c r="H141" s="9">
        <v>0.2</v>
      </c>
      <c r="I141" s="9">
        <v>4.5999999999999996</v>
      </c>
    </row>
    <row r="142" spans="1:9" ht="16.5" customHeight="1" x14ac:dyDescent="0.25">
      <c r="A142" s="15">
        <v>132</v>
      </c>
      <c r="B142" s="10" t="s">
        <v>299</v>
      </c>
      <c r="C142" s="9">
        <f t="shared" si="2"/>
        <v>21.9</v>
      </c>
      <c r="D142" s="9"/>
      <c r="E142" s="9"/>
      <c r="F142" s="9"/>
      <c r="G142" s="9"/>
      <c r="H142" s="9">
        <f>21.9-6.9</f>
        <v>14.999999999999998</v>
      </c>
      <c r="I142" s="9">
        <v>6.9</v>
      </c>
    </row>
    <row r="143" spans="1:9" ht="16.5" customHeight="1" x14ac:dyDescent="0.25">
      <c r="A143" s="15">
        <v>133</v>
      </c>
      <c r="B143" s="10" t="s">
        <v>300</v>
      </c>
      <c r="C143" s="9">
        <f t="shared" si="2"/>
        <v>29.299999999999997</v>
      </c>
      <c r="D143" s="9"/>
      <c r="E143" s="9"/>
      <c r="F143" s="9"/>
      <c r="G143" s="9">
        <v>11.9</v>
      </c>
      <c r="H143" s="9"/>
      <c r="I143" s="9">
        <v>17.399999999999999</v>
      </c>
    </row>
    <row r="144" spans="1:9" ht="16.5" customHeight="1" x14ac:dyDescent="0.25">
      <c r="A144" s="15">
        <v>134</v>
      </c>
      <c r="B144" s="10" t="s">
        <v>301</v>
      </c>
      <c r="C144" s="9">
        <f t="shared" si="2"/>
        <v>16.5</v>
      </c>
      <c r="D144" s="9"/>
      <c r="E144" s="9"/>
      <c r="F144" s="9"/>
      <c r="G144" s="9">
        <v>16.5</v>
      </c>
      <c r="H144" s="9"/>
      <c r="I144" s="9"/>
    </row>
    <row r="145" spans="1:9" ht="16.5" customHeight="1" x14ac:dyDescent="0.25">
      <c r="A145" s="15">
        <v>135</v>
      </c>
      <c r="B145" s="10" t="s">
        <v>302</v>
      </c>
      <c r="C145" s="9">
        <f t="shared" si="2"/>
        <v>4.0999999999999996</v>
      </c>
      <c r="D145" s="9"/>
      <c r="E145" s="9"/>
      <c r="F145" s="9"/>
      <c r="G145" s="9"/>
      <c r="H145" s="9">
        <v>4.0999999999999996</v>
      </c>
      <c r="I145" s="9"/>
    </row>
    <row r="146" spans="1:9" ht="16.5" customHeight="1" x14ac:dyDescent="0.25">
      <c r="A146" s="15">
        <v>136</v>
      </c>
      <c r="B146" s="10" t="s">
        <v>129</v>
      </c>
      <c r="C146" s="9">
        <f t="shared" si="2"/>
        <v>0.6</v>
      </c>
      <c r="D146" s="9"/>
      <c r="E146" s="9"/>
      <c r="F146" s="9"/>
      <c r="G146" s="9">
        <v>0.6</v>
      </c>
      <c r="H146" s="9"/>
      <c r="I146" s="9"/>
    </row>
    <row r="147" spans="1:9" ht="16.5" customHeight="1" x14ac:dyDescent="0.25">
      <c r="A147" s="15">
        <v>137</v>
      </c>
      <c r="B147" s="10" t="s">
        <v>130</v>
      </c>
      <c r="C147" s="9">
        <f t="shared" si="2"/>
        <v>54.900000000000006</v>
      </c>
      <c r="D147" s="9"/>
      <c r="E147" s="9"/>
      <c r="F147" s="9">
        <v>36.700000000000003</v>
      </c>
      <c r="G147" s="9"/>
      <c r="H147" s="9"/>
      <c r="I147" s="9">
        <v>18.2</v>
      </c>
    </row>
    <row r="148" spans="1:9" ht="16.5" customHeight="1" x14ac:dyDescent="0.25">
      <c r="A148" s="15">
        <v>138</v>
      </c>
      <c r="B148" s="10" t="s">
        <v>131</v>
      </c>
      <c r="C148" s="9">
        <f t="shared" si="2"/>
        <v>55.6</v>
      </c>
      <c r="D148" s="9"/>
      <c r="E148" s="9"/>
      <c r="F148" s="9"/>
      <c r="G148" s="9"/>
      <c r="H148" s="9"/>
      <c r="I148" s="9">
        <v>55.6</v>
      </c>
    </row>
    <row r="149" spans="1:9" ht="16.5" customHeight="1" x14ac:dyDescent="0.25">
      <c r="A149" s="15">
        <v>139</v>
      </c>
      <c r="B149" s="10" t="s">
        <v>132</v>
      </c>
      <c r="C149" s="9">
        <f t="shared" si="2"/>
        <v>22.7</v>
      </c>
      <c r="D149" s="9"/>
      <c r="E149" s="9"/>
      <c r="F149" s="9"/>
      <c r="G149" s="9">
        <v>3.7</v>
      </c>
      <c r="H149" s="9"/>
      <c r="I149" s="9">
        <v>19</v>
      </c>
    </row>
    <row r="150" spans="1:9" ht="16.5" customHeight="1" x14ac:dyDescent="0.25">
      <c r="A150" s="15">
        <v>140</v>
      </c>
      <c r="B150" s="10" t="s">
        <v>133</v>
      </c>
      <c r="C150" s="9">
        <f t="shared" si="2"/>
        <v>5.5</v>
      </c>
      <c r="D150" s="9"/>
      <c r="E150" s="9"/>
      <c r="F150" s="9"/>
      <c r="G150" s="9"/>
      <c r="H150" s="9">
        <v>5.5</v>
      </c>
      <c r="I150" s="9">
        <v>0</v>
      </c>
    </row>
    <row r="151" spans="1:9" ht="16.5" customHeight="1" x14ac:dyDescent="0.25">
      <c r="A151" s="15">
        <v>141</v>
      </c>
      <c r="B151" s="10" t="s">
        <v>134</v>
      </c>
      <c r="C151" s="9">
        <f t="shared" si="2"/>
        <v>6.6000000000000005</v>
      </c>
      <c r="D151" s="9"/>
      <c r="E151" s="9"/>
      <c r="F151" s="9"/>
      <c r="G151" s="9"/>
      <c r="H151" s="9">
        <v>0.7</v>
      </c>
      <c r="I151" s="9">
        <v>5.9</v>
      </c>
    </row>
    <row r="152" spans="1:9" ht="16.5" customHeight="1" x14ac:dyDescent="0.25">
      <c r="A152" s="15">
        <v>142</v>
      </c>
      <c r="B152" s="10" t="s">
        <v>135</v>
      </c>
      <c r="C152" s="9">
        <f t="shared" si="2"/>
        <v>20.9</v>
      </c>
      <c r="D152" s="9"/>
      <c r="E152" s="9"/>
      <c r="F152" s="9"/>
      <c r="G152" s="9"/>
      <c r="H152" s="9"/>
      <c r="I152" s="9">
        <v>20.9</v>
      </c>
    </row>
    <row r="153" spans="1:9" ht="16.5" customHeight="1" x14ac:dyDescent="0.25">
      <c r="A153" s="15">
        <v>143</v>
      </c>
      <c r="B153" s="10" t="s">
        <v>136</v>
      </c>
      <c r="C153" s="9">
        <f t="shared" si="2"/>
        <v>6.6</v>
      </c>
      <c r="D153" s="9"/>
      <c r="E153" s="9"/>
      <c r="F153" s="9"/>
      <c r="G153" s="9"/>
      <c r="H153" s="9">
        <v>2.7</v>
      </c>
      <c r="I153" s="9">
        <v>3.9</v>
      </c>
    </row>
    <row r="154" spans="1:9" ht="16.5" customHeight="1" x14ac:dyDescent="0.25">
      <c r="A154" s="15">
        <v>144</v>
      </c>
      <c r="B154" s="10" t="s">
        <v>137</v>
      </c>
      <c r="C154" s="9">
        <f t="shared" si="2"/>
        <v>21.8</v>
      </c>
      <c r="D154" s="9"/>
      <c r="E154" s="9"/>
      <c r="F154" s="9"/>
      <c r="G154" s="9"/>
      <c r="H154" s="9">
        <v>0.6</v>
      </c>
      <c r="I154" s="9">
        <v>21.2</v>
      </c>
    </row>
    <row r="155" spans="1:9" ht="16.5" customHeight="1" x14ac:dyDescent="0.25">
      <c r="A155" s="15">
        <v>145</v>
      </c>
      <c r="B155" s="10" t="s">
        <v>138</v>
      </c>
      <c r="C155" s="9">
        <f t="shared" si="2"/>
        <v>9.5</v>
      </c>
      <c r="D155" s="9"/>
      <c r="E155" s="9"/>
      <c r="F155" s="9"/>
      <c r="G155" s="9"/>
      <c r="H155" s="9"/>
      <c r="I155" s="9">
        <v>9.5</v>
      </c>
    </row>
    <row r="156" spans="1:9" ht="16.5" customHeight="1" x14ac:dyDescent="0.25">
      <c r="A156" s="15">
        <v>146</v>
      </c>
      <c r="B156" s="10" t="s">
        <v>139</v>
      </c>
      <c r="C156" s="9">
        <f t="shared" si="2"/>
        <v>8</v>
      </c>
      <c r="D156" s="9"/>
      <c r="E156" s="9"/>
      <c r="F156" s="9"/>
      <c r="G156" s="9"/>
      <c r="H156" s="9"/>
      <c r="I156" s="9">
        <v>8</v>
      </c>
    </row>
    <row r="157" spans="1:9" ht="16.5" customHeight="1" x14ac:dyDescent="0.25">
      <c r="A157" s="15">
        <v>147</v>
      </c>
      <c r="B157" s="10" t="s">
        <v>140</v>
      </c>
      <c r="C157" s="9">
        <f t="shared" si="2"/>
        <v>15.8</v>
      </c>
      <c r="D157" s="9"/>
      <c r="E157" s="9"/>
      <c r="F157" s="9"/>
      <c r="G157" s="9"/>
      <c r="H157" s="9">
        <v>5.7</v>
      </c>
      <c r="I157" s="9">
        <v>10.1</v>
      </c>
    </row>
    <row r="158" spans="1:9" ht="16.5" customHeight="1" x14ac:dyDescent="0.25">
      <c r="A158" s="15">
        <v>148</v>
      </c>
      <c r="B158" s="10" t="s">
        <v>141</v>
      </c>
      <c r="C158" s="9">
        <f t="shared" si="2"/>
        <v>79.599999999999994</v>
      </c>
      <c r="D158" s="9"/>
      <c r="E158" s="9"/>
      <c r="F158" s="9"/>
      <c r="G158" s="9"/>
      <c r="H158" s="9"/>
      <c r="I158" s="9">
        <v>79.599999999999994</v>
      </c>
    </row>
    <row r="159" spans="1:9" ht="16.5" customHeight="1" x14ac:dyDescent="0.25">
      <c r="A159" s="15">
        <v>149</v>
      </c>
      <c r="B159" s="10" t="s">
        <v>142</v>
      </c>
      <c r="C159" s="9">
        <f t="shared" si="2"/>
        <v>25.9</v>
      </c>
      <c r="D159" s="9"/>
      <c r="E159" s="9"/>
      <c r="F159" s="9"/>
      <c r="G159" s="9"/>
      <c r="H159" s="9"/>
      <c r="I159" s="9">
        <v>25.9</v>
      </c>
    </row>
    <row r="160" spans="1:9" ht="16.5" customHeight="1" x14ac:dyDescent="0.25">
      <c r="A160" s="15">
        <v>150</v>
      </c>
      <c r="B160" s="10" t="s">
        <v>143</v>
      </c>
      <c r="C160" s="9">
        <f t="shared" si="2"/>
        <v>22.3</v>
      </c>
      <c r="D160" s="9"/>
      <c r="E160" s="9"/>
      <c r="F160" s="9"/>
      <c r="G160" s="9"/>
      <c r="H160" s="9"/>
      <c r="I160" s="9">
        <v>22.3</v>
      </c>
    </row>
    <row r="161" spans="1:9" ht="16.5" customHeight="1" x14ac:dyDescent="0.25">
      <c r="A161" s="15">
        <v>151</v>
      </c>
      <c r="B161" s="10" t="s">
        <v>144</v>
      </c>
      <c r="C161" s="9">
        <f t="shared" si="2"/>
        <v>6.9</v>
      </c>
      <c r="D161" s="9"/>
      <c r="E161" s="9"/>
      <c r="F161" s="9"/>
      <c r="G161" s="9"/>
      <c r="H161" s="9"/>
      <c r="I161" s="9">
        <v>6.9</v>
      </c>
    </row>
    <row r="162" spans="1:9" ht="16.5" customHeight="1" x14ac:dyDescent="0.25">
      <c r="A162" s="15">
        <v>152</v>
      </c>
      <c r="B162" s="10" t="s">
        <v>145</v>
      </c>
      <c r="C162" s="9">
        <f t="shared" si="2"/>
        <v>0</v>
      </c>
      <c r="D162" s="9"/>
      <c r="E162" s="9"/>
      <c r="F162" s="9"/>
      <c r="G162" s="9"/>
      <c r="H162" s="9"/>
      <c r="I162" s="9"/>
    </row>
    <row r="163" spans="1:9" ht="16.5" customHeight="1" x14ac:dyDescent="0.25">
      <c r="A163" s="15">
        <v>153</v>
      </c>
      <c r="B163" s="10" t="s">
        <v>146</v>
      </c>
      <c r="C163" s="9">
        <f t="shared" si="2"/>
        <v>3.5</v>
      </c>
      <c r="D163" s="9"/>
      <c r="E163" s="9"/>
      <c r="F163" s="9"/>
      <c r="G163" s="9"/>
      <c r="H163" s="9"/>
      <c r="I163" s="9">
        <v>3.5</v>
      </c>
    </row>
    <row r="164" spans="1:9" ht="16.5" customHeight="1" x14ac:dyDescent="0.25">
      <c r="A164" s="15">
        <v>154</v>
      </c>
      <c r="B164" s="10" t="s">
        <v>147</v>
      </c>
      <c r="C164" s="9">
        <f t="shared" si="2"/>
        <v>22.4</v>
      </c>
      <c r="D164" s="9"/>
      <c r="E164" s="9"/>
      <c r="F164" s="9"/>
      <c r="G164" s="9"/>
      <c r="H164" s="9"/>
      <c r="I164" s="9">
        <v>22.4</v>
      </c>
    </row>
    <row r="165" spans="1:9" ht="16.5" customHeight="1" x14ac:dyDescent="0.25">
      <c r="A165" s="15">
        <v>155</v>
      </c>
      <c r="B165" s="10" t="s">
        <v>148</v>
      </c>
      <c r="C165" s="9">
        <f t="shared" si="2"/>
        <v>2.4</v>
      </c>
      <c r="D165" s="9"/>
      <c r="E165" s="9"/>
      <c r="F165" s="9"/>
      <c r="G165" s="9"/>
      <c r="H165" s="9"/>
      <c r="I165" s="9">
        <v>2.4</v>
      </c>
    </row>
    <row r="166" spans="1:9" ht="16.5" customHeight="1" x14ac:dyDescent="0.25">
      <c r="A166" s="15">
        <v>156</v>
      </c>
      <c r="B166" s="10" t="s">
        <v>149</v>
      </c>
      <c r="C166" s="9">
        <f t="shared" si="2"/>
        <v>18.2</v>
      </c>
      <c r="D166" s="9"/>
      <c r="E166" s="9"/>
      <c r="F166" s="9"/>
      <c r="G166" s="9"/>
      <c r="H166" s="9"/>
      <c r="I166" s="9">
        <v>18.2</v>
      </c>
    </row>
    <row r="167" spans="1:9" ht="16.5" customHeight="1" x14ac:dyDescent="0.25">
      <c r="A167" s="15">
        <v>157</v>
      </c>
      <c r="B167" s="10" t="s">
        <v>150</v>
      </c>
      <c r="C167" s="9">
        <f t="shared" si="2"/>
        <v>6.2</v>
      </c>
      <c r="D167" s="9"/>
      <c r="E167" s="9"/>
      <c r="F167" s="9"/>
      <c r="G167" s="9"/>
      <c r="H167" s="9"/>
      <c r="I167" s="9">
        <v>6.2</v>
      </c>
    </row>
    <row r="168" spans="1:9" ht="16.5" customHeight="1" x14ac:dyDescent="0.25">
      <c r="A168" s="15">
        <v>158</v>
      </c>
      <c r="B168" s="10" t="s">
        <v>151</v>
      </c>
      <c r="C168" s="9">
        <f t="shared" si="2"/>
        <v>26.2</v>
      </c>
      <c r="D168" s="9"/>
      <c r="E168" s="9">
        <v>1.4</v>
      </c>
      <c r="F168" s="9">
        <v>3.3</v>
      </c>
      <c r="G168" s="9"/>
      <c r="H168" s="9"/>
      <c r="I168" s="9">
        <v>21.5</v>
      </c>
    </row>
    <row r="169" spans="1:9" ht="16.5" customHeight="1" x14ac:dyDescent="0.25">
      <c r="A169" s="15">
        <v>159</v>
      </c>
      <c r="B169" s="10" t="s">
        <v>152</v>
      </c>
      <c r="C169" s="9">
        <f t="shared" si="2"/>
        <v>14.8</v>
      </c>
      <c r="D169" s="9"/>
      <c r="E169" s="9"/>
      <c r="F169" s="9"/>
      <c r="G169" s="9"/>
      <c r="H169" s="9"/>
      <c r="I169" s="9">
        <v>14.8</v>
      </c>
    </row>
    <row r="170" spans="1:9" ht="16.5" customHeight="1" x14ac:dyDescent="0.25">
      <c r="A170" s="15">
        <v>160</v>
      </c>
      <c r="B170" s="10" t="s">
        <v>153</v>
      </c>
      <c r="C170" s="9">
        <f t="shared" si="2"/>
        <v>17.399999999999999</v>
      </c>
      <c r="D170" s="9"/>
      <c r="E170" s="9"/>
      <c r="F170" s="9"/>
      <c r="G170" s="9"/>
      <c r="H170" s="9"/>
      <c r="I170" s="9">
        <v>17.399999999999999</v>
      </c>
    </row>
    <row r="171" spans="1:9" ht="16.5" customHeight="1" x14ac:dyDescent="0.25">
      <c r="A171" s="15">
        <v>161</v>
      </c>
      <c r="B171" s="10" t="s">
        <v>154</v>
      </c>
      <c r="C171" s="9">
        <f t="shared" si="2"/>
        <v>7.4</v>
      </c>
      <c r="D171" s="9"/>
      <c r="E171" s="9"/>
      <c r="F171" s="9"/>
      <c r="G171" s="9"/>
      <c r="H171" s="9"/>
      <c r="I171" s="9">
        <v>7.4</v>
      </c>
    </row>
    <row r="172" spans="1:9" ht="16.5" customHeight="1" x14ac:dyDescent="0.25">
      <c r="A172" s="15">
        <v>162</v>
      </c>
      <c r="B172" s="10" t="s">
        <v>155</v>
      </c>
      <c r="C172" s="9">
        <f t="shared" si="2"/>
        <v>6.1</v>
      </c>
      <c r="D172" s="9"/>
      <c r="E172" s="9"/>
      <c r="F172" s="9"/>
      <c r="G172" s="9"/>
      <c r="H172" s="9"/>
      <c r="I172" s="9">
        <v>6.1</v>
      </c>
    </row>
    <row r="173" spans="1:9" ht="16.5" customHeight="1" x14ac:dyDescent="0.25">
      <c r="A173" s="15">
        <v>163</v>
      </c>
      <c r="B173" s="10" t="s">
        <v>156</v>
      </c>
      <c r="C173" s="9">
        <f t="shared" si="2"/>
        <v>8.6</v>
      </c>
      <c r="D173" s="9"/>
      <c r="E173" s="9"/>
      <c r="F173" s="9"/>
      <c r="G173" s="9"/>
      <c r="H173" s="9"/>
      <c r="I173" s="9">
        <v>8.6</v>
      </c>
    </row>
    <row r="174" spans="1:9" ht="16.5" customHeight="1" x14ac:dyDescent="0.25">
      <c r="A174" s="15">
        <v>164</v>
      </c>
      <c r="B174" s="10" t="s">
        <v>157</v>
      </c>
      <c r="C174" s="9">
        <f t="shared" si="2"/>
        <v>15.1</v>
      </c>
      <c r="D174" s="9"/>
      <c r="E174" s="9"/>
      <c r="F174" s="9"/>
      <c r="G174" s="9"/>
      <c r="H174" s="9"/>
      <c r="I174" s="9">
        <v>15.1</v>
      </c>
    </row>
    <row r="175" spans="1:9" ht="16.5" customHeight="1" x14ac:dyDescent="0.25">
      <c r="A175" s="15">
        <v>165</v>
      </c>
      <c r="B175" s="10" t="s">
        <v>158</v>
      </c>
      <c r="C175" s="9">
        <f t="shared" si="2"/>
        <v>10.4</v>
      </c>
      <c r="D175" s="9"/>
      <c r="E175" s="9"/>
      <c r="F175" s="9"/>
      <c r="G175" s="9"/>
      <c r="H175" s="9"/>
      <c r="I175" s="9">
        <v>10.4</v>
      </c>
    </row>
    <row r="176" spans="1:9" ht="16.5" customHeight="1" x14ac:dyDescent="0.25">
      <c r="A176" s="15">
        <v>166</v>
      </c>
      <c r="B176" s="10" t="s">
        <v>159</v>
      </c>
      <c r="C176" s="9">
        <f t="shared" si="2"/>
        <v>10.1</v>
      </c>
      <c r="D176" s="9"/>
      <c r="E176" s="9"/>
      <c r="F176" s="9"/>
      <c r="G176" s="9"/>
      <c r="H176" s="9"/>
      <c r="I176" s="9">
        <v>10.1</v>
      </c>
    </row>
    <row r="177" spans="1:9" ht="16.5" customHeight="1" x14ac:dyDescent="0.25">
      <c r="A177" s="15">
        <v>167</v>
      </c>
      <c r="B177" s="10" t="s">
        <v>160</v>
      </c>
      <c r="C177" s="9">
        <f t="shared" si="2"/>
        <v>147.9</v>
      </c>
      <c r="D177" s="9"/>
      <c r="E177" s="9"/>
      <c r="F177" s="9"/>
      <c r="G177" s="9"/>
      <c r="H177" s="9">
        <v>147.9</v>
      </c>
      <c r="I177" s="9"/>
    </row>
    <row r="178" spans="1:9" ht="16.5" customHeight="1" x14ac:dyDescent="0.25">
      <c r="A178" s="15">
        <v>168</v>
      </c>
      <c r="B178" s="10" t="s">
        <v>161</v>
      </c>
      <c r="C178" s="9">
        <f t="shared" si="2"/>
        <v>3.3</v>
      </c>
      <c r="D178" s="9"/>
      <c r="E178" s="9"/>
      <c r="F178" s="9"/>
      <c r="G178" s="9"/>
      <c r="H178" s="9"/>
      <c r="I178" s="9">
        <v>3.3</v>
      </c>
    </row>
    <row r="179" spans="1:9" ht="16.5" customHeight="1" x14ac:dyDescent="0.25">
      <c r="A179" s="15">
        <v>169</v>
      </c>
      <c r="B179" s="10" t="s">
        <v>162</v>
      </c>
      <c r="C179" s="9">
        <f t="shared" si="2"/>
        <v>26.4</v>
      </c>
      <c r="D179" s="9"/>
      <c r="E179" s="9"/>
      <c r="F179" s="9"/>
      <c r="G179" s="9"/>
      <c r="H179" s="9">
        <v>26.4</v>
      </c>
      <c r="I179" s="9"/>
    </row>
    <row r="180" spans="1:9" ht="16.5" customHeight="1" x14ac:dyDescent="0.25">
      <c r="A180" s="15">
        <v>170</v>
      </c>
      <c r="B180" s="10" t="s">
        <v>163</v>
      </c>
      <c r="C180" s="9">
        <f t="shared" si="2"/>
        <v>13.670000000000002</v>
      </c>
      <c r="D180" s="9"/>
      <c r="E180" s="9"/>
      <c r="F180" s="9"/>
      <c r="G180" s="9">
        <v>2.37</v>
      </c>
      <c r="H180" s="9"/>
      <c r="I180" s="9">
        <v>11.3</v>
      </c>
    </row>
    <row r="181" spans="1:9" ht="16.5" customHeight="1" x14ac:dyDescent="0.25">
      <c r="A181" s="15">
        <v>171</v>
      </c>
      <c r="B181" s="10" t="s">
        <v>164</v>
      </c>
      <c r="C181" s="9">
        <f t="shared" si="2"/>
        <v>7.1</v>
      </c>
      <c r="D181" s="9"/>
      <c r="E181" s="9"/>
      <c r="F181" s="9"/>
      <c r="G181" s="9"/>
      <c r="H181" s="9">
        <v>3.1</v>
      </c>
      <c r="I181" s="9">
        <v>4</v>
      </c>
    </row>
    <row r="182" spans="1:9" ht="16.5" customHeight="1" x14ac:dyDescent="0.25">
      <c r="A182" s="15">
        <v>172</v>
      </c>
      <c r="B182" s="10" t="s">
        <v>165</v>
      </c>
      <c r="C182" s="9">
        <f t="shared" si="2"/>
        <v>11.7</v>
      </c>
      <c r="D182" s="9"/>
      <c r="E182" s="9"/>
      <c r="F182" s="9"/>
      <c r="G182" s="9"/>
      <c r="H182" s="9">
        <v>6.5</v>
      </c>
      <c r="I182" s="9">
        <v>5.2</v>
      </c>
    </row>
    <row r="183" spans="1:9" ht="16.5" customHeight="1" x14ac:dyDescent="0.25">
      <c r="A183" s="15">
        <v>173</v>
      </c>
      <c r="B183" s="10" t="s">
        <v>166</v>
      </c>
      <c r="C183" s="9">
        <f t="shared" si="2"/>
        <v>40</v>
      </c>
      <c r="D183" s="9"/>
      <c r="E183" s="9"/>
      <c r="F183" s="9"/>
      <c r="G183" s="9"/>
      <c r="H183" s="9"/>
      <c r="I183" s="9">
        <v>40</v>
      </c>
    </row>
    <row r="184" spans="1:9" ht="16.5" customHeight="1" x14ac:dyDescent="0.25">
      <c r="A184" s="15">
        <v>174</v>
      </c>
      <c r="B184" s="10" t="s">
        <v>167</v>
      </c>
      <c r="C184" s="9">
        <f t="shared" si="2"/>
        <v>10.8</v>
      </c>
      <c r="D184" s="9"/>
      <c r="E184" s="9"/>
      <c r="F184" s="9"/>
      <c r="G184" s="9"/>
      <c r="H184" s="9">
        <v>10.8</v>
      </c>
      <c r="I184" s="9"/>
    </row>
    <row r="185" spans="1:9" ht="16.5" customHeight="1" x14ac:dyDescent="0.25">
      <c r="A185" s="15">
        <v>175</v>
      </c>
      <c r="B185" s="10" t="s">
        <v>168</v>
      </c>
      <c r="C185" s="9">
        <f t="shared" si="2"/>
        <v>5.4</v>
      </c>
      <c r="D185" s="9"/>
      <c r="E185" s="9"/>
      <c r="F185" s="9"/>
      <c r="G185" s="9"/>
      <c r="H185" s="9">
        <v>1</v>
      </c>
      <c r="I185" s="9">
        <v>4.4000000000000004</v>
      </c>
    </row>
    <row r="186" spans="1:9" ht="16.5" customHeight="1" x14ac:dyDescent="0.25">
      <c r="A186" s="15">
        <v>176</v>
      </c>
      <c r="B186" s="10" t="s">
        <v>169</v>
      </c>
      <c r="C186" s="9">
        <f t="shared" si="2"/>
        <v>15.7</v>
      </c>
      <c r="D186" s="9"/>
      <c r="E186" s="9"/>
      <c r="F186" s="9"/>
      <c r="G186" s="9"/>
      <c r="H186" s="9">
        <v>13.4</v>
      </c>
      <c r="I186" s="9">
        <v>2.2999999999999998</v>
      </c>
    </row>
    <row r="187" spans="1:9" ht="16.5" customHeight="1" x14ac:dyDescent="0.25">
      <c r="A187" s="15">
        <v>177</v>
      </c>
      <c r="B187" s="10" t="s">
        <v>170</v>
      </c>
      <c r="C187" s="9">
        <f t="shared" si="2"/>
        <v>22.7</v>
      </c>
      <c r="D187" s="9"/>
      <c r="E187" s="9"/>
      <c r="F187" s="9"/>
      <c r="G187" s="9"/>
      <c r="H187" s="9">
        <v>22.7</v>
      </c>
      <c r="I187" s="9"/>
    </row>
    <row r="188" spans="1:9" ht="16.5" customHeight="1" x14ac:dyDescent="0.25">
      <c r="A188" s="15">
        <v>178</v>
      </c>
      <c r="B188" s="10" t="s">
        <v>171</v>
      </c>
      <c r="C188" s="9">
        <f t="shared" si="2"/>
        <v>43.4</v>
      </c>
      <c r="D188" s="9"/>
      <c r="E188" s="9"/>
      <c r="F188" s="9"/>
      <c r="G188" s="9">
        <v>30.4</v>
      </c>
      <c r="H188" s="9">
        <v>13</v>
      </c>
      <c r="I188" s="9"/>
    </row>
    <row r="189" spans="1:9" ht="16.5" customHeight="1" x14ac:dyDescent="0.25">
      <c r="A189" s="15">
        <v>179</v>
      </c>
      <c r="B189" s="10" t="s">
        <v>172</v>
      </c>
      <c r="C189" s="9">
        <f t="shared" si="2"/>
        <v>18.899999999999999</v>
      </c>
      <c r="D189" s="9"/>
      <c r="E189" s="9"/>
      <c r="F189" s="9"/>
      <c r="G189" s="9"/>
      <c r="H189" s="9"/>
      <c r="I189" s="9">
        <v>18.899999999999999</v>
      </c>
    </row>
    <row r="190" spans="1:9" ht="16.5" customHeight="1" x14ac:dyDescent="0.25">
      <c r="A190" s="15">
        <v>180</v>
      </c>
      <c r="B190" s="10" t="s">
        <v>173</v>
      </c>
      <c r="C190" s="9">
        <f t="shared" si="2"/>
        <v>13.4</v>
      </c>
      <c r="D190" s="9"/>
      <c r="E190" s="9"/>
      <c r="F190" s="9"/>
      <c r="G190" s="9"/>
      <c r="H190" s="9"/>
      <c r="I190" s="9">
        <v>13.4</v>
      </c>
    </row>
    <row r="191" spans="1:9" ht="16.5" customHeight="1" x14ac:dyDescent="0.25">
      <c r="A191" s="15">
        <v>181</v>
      </c>
      <c r="B191" s="10" t="s">
        <v>174</v>
      </c>
      <c r="C191" s="9">
        <f t="shared" si="2"/>
        <v>11.299999999999999</v>
      </c>
      <c r="D191" s="9"/>
      <c r="E191" s="9"/>
      <c r="F191" s="9"/>
      <c r="G191" s="9">
        <v>10.199999999999999</v>
      </c>
      <c r="H191" s="9">
        <v>1.1000000000000001</v>
      </c>
      <c r="I191" s="9"/>
    </row>
    <row r="192" spans="1:9" ht="16.5" customHeight="1" x14ac:dyDescent="0.25">
      <c r="A192" s="15">
        <v>182</v>
      </c>
      <c r="B192" s="10" t="s">
        <v>175</v>
      </c>
      <c r="C192" s="9">
        <f t="shared" si="2"/>
        <v>2.2000000000000002</v>
      </c>
      <c r="D192" s="9"/>
      <c r="E192" s="9"/>
      <c r="F192" s="9"/>
      <c r="G192" s="9"/>
      <c r="H192" s="9"/>
      <c r="I192" s="9">
        <v>2.2000000000000002</v>
      </c>
    </row>
    <row r="193" spans="1:9" ht="16.5" customHeight="1" x14ac:dyDescent="0.25">
      <c r="A193" s="15">
        <v>183</v>
      </c>
      <c r="B193" s="10" t="s">
        <v>176</v>
      </c>
      <c r="C193" s="9">
        <f t="shared" si="2"/>
        <v>33.1</v>
      </c>
      <c r="D193" s="9"/>
      <c r="E193" s="9"/>
      <c r="F193" s="9">
        <v>4.7</v>
      </c>
      <c r="G193" s="9">
        <v>5.7</v>
      </c>
      <c r="H193" s="9">
        <v>22.7</v>
      </c>
      <c r="I193" s="9"/>
    </row>
    <row r="194" spans="1:9" ht="16.5" customHeight="1" x14ac:dyDescent="0.25">
      <c r="A194" s="15">
        <v>184</v>
      </c>
      <c r="B194" s="10" t="s">
        <v>177</v>
      </c>
      <c r="C194" s="9">
        <f t="shared" si="2"/>
        <v>15</v>
      </c>
      <c r="D194" s="9"/>
      <c r="E194" s="9"/>
      <c r="F194" s="9"/>
      <c r="G194" s="9"/>
      <c r="H194" s="9"/>
      <c r="I194" s="9">
        <v>15</v>
      </c>
    </row>
    <row r="195" spans="1:9" ht="16.5" customHeight="1" x14ac:dyDescent="0.25">
      <c r="A195" s="15">
        <v>185</v>
      </c>
      <c r="B195" s="10" t="s">
        <v>178</v>
      </c>
      <c r="C195" s="9">
        <f t="shared" si="2"/>
        <v>26.3</v>
      </c>
      <c r="D195" s="9"/>
      <c r="E195" s="9"/>
      <c r="F195" s="9"/>
      <c r="G195" s="9">
        <v>1.8</v>
      </c>
      <c r="H195" s="9"/>
      <c r="I195" s="9">
        <v>24.5</v>
      </c>
    </row>
    <row r="196" spans="1:9" ht="16.5" customHeight="1" x14ac:dyDescent="0.25">
      <c r="A196" s="15">
        <v>186</v>
      </c>
      <c r="B196" s="10" t="s">
        <v>179</v>
      </c>
      <c r="C196" s="9">
        <f t="shared" si="2"/>
        <v>5.5</v>
      </c>
      <c r="D196" s="9"/>
      <c r="E196" s="9"/>
      <c r="F196" s="9"/>
      <c r="G196" s="9"/>
      <c r="H196" s="9"/>
      <c r="I196" s="9">
        <v>5.5</v>
      </c>
    </row>
    <row r="197" spans="1:9" ht="16.5" customHeight="1" x14ac:dyDescent="0.25">
      <c r="A197" s="15">
        <v>187</v>
      </c>
      <c r="B197" s="10" t="s">
        <v>180</v>
      </c>
      <c r="C197" s="9">
        <f t="shared" si="2"/>
        <v>22.89</v>
      </c>
      <c r="D197" s="9"/>
      <c r="E197" s="9"/>
      <c r="F197" s="9"/>
      <c r="G197" s="9"/>
      <c r="H197" s="9"/>
      <c r="I197" s="9">
        <v>22.89</v>
      </c>
    </row>
    <row r="198" spans="1:9" ht="16.5" customHeight="1" x14ac:dyDescent="0.25">
      <c r="A198" s="15">
        <v>188</v>
      </c>
      <c r="B198" s="10" t="s">
        <v>181</v>
      </c>
      <c r="C198" s="9">
        <f t="shared" si="2"/>
        <v>32.299999999999997</v>
      </c>
      <c r="D198" s="9"/>
      <c r="E198" s="9"/>
      <c r="F198" s="9"/>
      <c r="G198" s="9"/>
      <c r="H198" s="9">
        <v>32.299999999999997</v>
      </c>
      <c r="I198" s="9"/>
    </row>
    <row r="199" spans="1:9" ht="16.5" customHeight="1" x14ac:dyDescent="0.25">
      <c r="A199" s="15">
        <v>189</v>
      </c>
      <c r="B199" s="10" t="s">
        <v>182</v>
      </c>
      <c r="C199" s="9">
        <f t="shared" si="2"/>
        <v>13.2</v>
      </c>
      <c r="D199" s="9"/>
      <c r="E199" s="9"/>
      <c r="F199" s="9"/>
      <c r="G199" s="9">
        <v>3</v>
      </c>
      <c r="H199" s="9"/>
      <c r="I199" s="9">
        <v>10.199999999999999</v>
      </c>
    </row>
    <row r="200" spans="1:9" ht="16.5" customHeight="1" x14ac:dyDescent="0.25">
      <c r="A200" s="15">
        <v>190</v>
      </c>
      <c r="B200" s="10" t="s">
        <v>183</v>
      </c>
      <c r="C200" s="9">
        <f t="shared" si="2"/>
        <v>4.2</v>
      </c>
      <c r="D200" s="9"/>
      <c r="E200" s="9"/>
      <c r="F200" s="9"/>
      <c r="G200" s="9"/>
      <c r="H200" s="9"/>
      <c r="I200" s="9">
        <v>4.2</v>
      </c>
    </row>
    <row r="201" spans="1:9" ht="16.5" customHeight="1" x14ac:dyDescent="0.25">
      <c r="A201" s="15">
        <v>191</v>
      </c>
      <c r="B201" s="10" t="s">
        <v>184</v>
      </c>
      <c r="C201" s="9">
        <f t="shared" si="2"/>
        <v>95.3</v>
      </c>
      <c r="D201" s="9"/>
      <c r="E201" s="9"/>
      <c r="F201" s="9"/>
      <c r="G201" s="9">
        <v>14.1</v>
      </c>
      <c r="H201" s="9">
        <v>13.7</v>
      </c>
      <c r="I201" s="9">
        <v>67.5</v>
      </c>
    </row>
    <row r="202" spans="1:9" ht="16.5" customHeight="1" x14ac:dyDescent="0.25">
      <c r="A202" s="15">
        <v>192</v>
      </c>
      <c r="B202" s="10" t="s">
        <v>185</v>
      </c>
      <c r="C202" s="9">
        <f t="shared" si="2"/>
        <v>8</v>
      </c>
      <c r="D202" s="9"/>
      <c r="E202" s="9"/>
      <c r="F202" s="9"/>
      <c r="G202" s="9"/>
      <c r="H202" s="9"/>
      <c r="I202" s="9">
        <v>8</v>
      </c>
    </row>
    <row r="203" spans="1:9" ht="16.5" customHeight="1" x14ac:dyDescent="0.25">
      <c r="A203" s="15">
        <v>193</v>
      </c>
      <c r="B203" s="10" t="s">
        <v>186</v>
      </c>
      <c r="C203" s="9">
        <f t="shared" si="2"/>
        <v>4.2</v>
      </c>
      <c r="D203" s="9"/>
      <c r="E203" s="9"/>
      <c r="F203" s="9"/>
      <c r="G203" s="9"/>
      <c r="H203" s="9"/>
      <c r="I203" s="9">
        <v>4.2</v>
      </c>
    </row>
    <row r="204" spans="1:9" ht="16.5" customHeight="1" x14ac:dyDescent="0.25">
      <c r="A204" s="15">
        <v>194</v>
      </c>
      <c r="B204" s="10" t="s">
        <v>187</v>
      </c>
      <c r="C204" s="9">
        <f t="shared" si="2"/>
        <v>3.4</v>
      </c>
      <c r="D204" s="9"/>
      <c r="E204" s="9"/>
      <c r="F204" s="9"/>
      <c r="G204" s="9"/>
      <c r="H204" s="9"/>
      <c r="I204" s="9">
        <v>3.4</v>
      </c>
    </row>
    <row r="205" spans="1:9" ht="16.5" customHeight="1" x14ac:dyDescent="0.25">
      <c r="A205" s="15">
        <v>195</v>
      </c>
      <c r="B205" s="10" t="s">
        <v>227</v>
      </c>
      <c r="C205" s="9">
        <f t="shared" ref="C205:C212" si="3">SUM(D205:I205)</f>
        <v>10.5</v>
      </c>
      <c r="D205" s="9"/>
      <c r="E205" s="9"/>
      <c r="F205" s="9"/>
      <c r="G205" s="9"/>
      <c r="H205" s="9"/>
      <c r="I205" s="9">
        <v>10.5</v>
      </c>
    </row>
    <row r="206" spans="1:9" ht="16.5" customHeight="1" x14ac:dyDescent="0.25">
      <c r="A206" s="15">
        <v>196</v>
      </c>
      <c r="B206" s="10" t="s">
        <v>228</v>
      </c>
      <c r="C206" s="9">
        <f t="shared" si="3"/>
        <v>5</v>
      </c>
      <c r="D206" s="9"/>
      <c r="E206" s="9"/>
      <c r="F206" s="9"/>
      <c r="G206" s="9"/>
      <c r="H206" s="9"/>
      <c r="I206" s="9">
        <v>5</v>
      </c>
    </row>
    <row r="207" spans="1:9" ht="16.5" customHeight="1" x14ac:dyDescent="0.25">
      <c r="A207" s="15">
        <v>197</v>
      </c>
      <c r="B207" s="10" t="s">
        <v>229</v>
      </c>
      <c r="C207" s="9">
        <f t="shared" si="3"/>
        <v>6.3</v>
      </c>
      <c r="D207" s="9"/>
      <c r="E207" s="9"/>
      <c r="F207" s="9"/>
      <c r="G207" s="9"/>
      <c r="H207" s="9"/>
      <c r="I207" s="9">
        <v>6.3</v>
      </c>
    </row>
    <row r="208" spans="1:9" ht="16.5" customHeight="1" x14ac:dyDescent="0.25">
      <c r="A208" s="15">
        <v>198</v>
      </c>
      <c r="B208" s="10" t="s">
        <v>226</v>
      </c>
      <c r="C208" s="9">
        <f t="shared" si="3"/>
        <v>1.2</v>
      </c>
      <c r="D208" s="9"/>
      <c r="E208" s="9"/>
      <c r="F208" s="9"/>
      <c r="G208" s="9"/>
      <c r="H208" s="9"/>
      <c r="I208" s="9">
        <v>1.2</v>
      </c>
    </row>
    <row r="209" spans="1:9" ht="16.5" customHeight="1" x14ac:dyDescent="0.25">
      <c r="A209" s="15">
        <v>199</v>
      </c>
      <c r="B209" s="10" t="s">
        <v>230</v>
      </c>
      <c r="C209" s="9">
        <f t="shared" si="3"/>
        <v>1</v>
      </c>
      <c r="D209" s="9"/>
      <c r="E209" s="9"/>
      <c r="F209" s="9"/>
      <c r="G209" s="9"/>
      <c r="H209" s="9"/>
      <c r="I209" s="9">
        <v>1</v>
      </c>
    </row>
    <row r="210" spans="1:9" ht="27" customHeight="1" x14ac:dyDescent="0.25">
      <c r="A210" s="15">
        <v>200</v>
      </c>
      <c r="B210" s="31" t="s">
        <v>231</v>
      </c>
      <c r="C210" s="9">
        <f t="shared" si="3"/>
        <v>64.5</v>
      </c>
      <c r="D210" s="9"/>
      <c r="E210" s="9"/>
      <c r="F210" s="9"/>
      <c r="G210" s="9">
        <v>16</v>
      </c>
      <c r="H210" s="9"/>
      <c r="I210" s="9">
        <v>48.5</v>
      </c>
    </row>
    <row r="211" spans="1:9" ht="30.75" customHeight="1" x14ac:dyDescent="0.25">
      <c r="A211" s="15">
        <v>201</v>
      </c>
      <c r="B211" s="31" t="s">
        <v>193</v>
      </c>
      <c r="C211" s="9">
        <f t="shared" si="3"/>
        <v>124.81740000000001</v>
      </c>
      <c r="D211" s="9"/>
      <c r="E211" s="9"/>
      <c r="F211" s="9"/>
      <c r="G211" s="9">
        <v>124.81740000000001</v>
      </c>
      <c r="H211" s="9"/>
      <c r="I211" s="9"/>
    </row>
    <row r="212" spans="1:9" ht="27.75" customHeight="1" x14ac:dyDescent="0.25">
      <c r="A212" s="15">
        <v>202</v>
      </c>
      <c r="B212" s="31" t="s">
        <v>194</v>
      </c>
      <c r="C212" s="9">
        <f t="shared" si="3"/>
        <v>83.9</v>
      </c>
      <c r="D212" s="9"/>
      <c r="E212" s="9"/>
      <c r="F212" s="9"/>
      <c r="G212" s="9">
        <v>30.4</v>
      </c>
      <c r="H212" s="9">
        <v>25.5</v>
      </c>
      <c r="I212" s="9">
        <v>28</v>
      </c>
    </row>
    <row r="213" spans="1:9" ht="15.75" customHeight="1" x14ac:dyDescent="0.25">
      <c r="A213" s="15">
        <v>203</v>
      </c>
      <c r="B213" s="10" t="s">
        <v>571</v>
      </c>
      <c r="C213" s="9">
        <v>445</v>
      </c>
      <c r="D213" s="9"/>
      <c r="E213" s="9"/>
      <c r="F213" s="9"/>
      <c r="G213" s="9"/>
      <c r="H213" s="9"/>
      <c r="I213" s="9">
        <v>445</v>
      </c>
    </row>
    <row r="214" spans="1:9" ht="15.75" customHeight="1" x14ac:dyDescent="0.25">
      <c r="A214" s="15">
        <v>204</v>
      </c>
      <c r="B214" s="10" t="s">
        <v>579</v>
      </c>
      <c r="C214" s="9">
        <v>5.4</v>
      </c>
      <c r="D214" s="9"/>
      <c r="E214" s="9"/>
      <c r="F214" s="9"/>
      <c r="G214" s="9">
        <v>5.4</v>
      </c>
      <c r="H214" s="9"/>
      <c r="I214" s="9"/>
    </row>
    <row r="215" spans="1:9" ht="15.75" customHeight="1" x14ac:dyDescent="0.25">
      <c r="A215" s="15">
        <v>205</v>
      </c>
      <c r="B215" s="10" t="s">
        <v>580</v>
      </c>
      <c r="C215" s="9">
        <v>18</v>
      </c>
      <c r="D215" s="9"/>
      <c r="E215" s="9"/>
      <c r="F215" s="9"/>
      <c r="G215" s="9">
        <v>18</v>
      </c>
      <c r="H215" s="9"/>
      <c r="I215" s="9"/>
    </row>
    <row r="216" spans="1:9" ht="15.75" customHeight="1" x14ac:dyDescent="0.25">
      <c r="A216" s="15">
        <v>206</v>
      </c>
      <c r="B216" s="10" t="s">
        <v>581</v>
      </c>
      <c r="C216" s="9">
        <v>7.5</v>
      </c>
      <c r="D216" s="9"/>
      <c r="E216" s="9"/>
      <c r="F216" s="9"/>
      <c r="G216" s="9"/>
      <c r="H216" s="9"/>
      <c r="I216" s="9">
        <v>7.5</v>
      </c>
    </row>
    <row r="217" spans="1:9" ht="15.75" customHeight="1" x14ac:dyDescent="0.25">
      <c r="A217" s="15">
        <v>207</v>
      </c>
      <c r="B217" s="10" t="s">
        <v>582</v>
      </c>
      <c r="C217" s="9">
        <v>25</v>
      </c>
      <c r="D217" s="9"/>
      <c r="E217" s="9"/>
      <c r="F217" s="9"/>
      <c r="G217" s="9"/>
      <c r="H217" s="9"/>
      <c r="I217" s="9">
        <v>25</v>
      </c>
    </row>
    <row r="218" spans="1:9" ht="15.75" customHeight="1" x14ac:dyDescent="0.25">
      <c r="A218" s="15">
        <v>208</v>
      </c>
      <c r="B218" s="10" t="s">
        <v>585</v>
      </c>
      <c r="C218" s="9">
        <v>11.4</v>
      </c>
      <c r="D218" s="9"/>
      <c r="E218" s="9"/>
      <c r="F218" s="9">
        <v>3.8</v>
      </c>
      <c r="G218" s="9">
        <v>1.2</v>
      </c>
      <c r="H218" s="9">
        <v>6.4</v>
      </c>
      <c r="I218" s="9"/>
    </row>
    <row r="219" spans="1:9" ht="15.75" customHeight="1" x14ac:dyDescent="0.25">
      <c r="A219" s="15">
        <v>209</v>
      </c>
      <c r="B219" s="10" t="s">
        <v>595</v>
      </c>
      <c r="C219" s="9">
        <v>11.4</v>
      </c>
      <c r="D219" s="9"/>
      <c r="E219" s="9"/>
      <c r="F219" s="9"/>
      <c r="G219" s="9">
        <v>5.4</v>
      </c>
      <c r="H219" s="9"/>
      <c r="I219" s="9">
        <v>6</v>
      </c>
    </row>
    <row r="220" spans="1:9" ht="15.75" customHeight="1" x14ac:dyDescent="0.25">
      <c r="A220" s="15">
        <v>210</v>
      </c>
      <c r="B220" s="10" t="s">
        <v>596</v>
      </c>
      <c r="C220" s="9">
        <v>4.5999999999999996</v>
      </c>
      <c r="D220" s="9"/>
      <c r="E220" s="9"/>
      <c r="F220" s="9"/>
      <c r="G220" s="9"/>
      <c r="H220" s="9"/>
      <c r="I220" s="9">
        <v>4.5999999999999996</v>
      </c>
    </row>
    <row r="221" spans="1:9" ht="15.75" customHeight="1" x14ac:dyDescent="0.25">
      <c r="A221" s="15">
        <v>211</v>
      </c>
      <c r="B221" s="10" t="s">
        <v>597</v>
      </c>
      <c r="C221" s="9">
        <v>14.8</v>
      </c>
      <c r="D221" s="9"/>
      <c r="E221" s="9"/>
      <c r="F221" s="9"/>
      <c r="G221" s="9">
        <v>3.8</v>
      </c>
      <c r="H221" s="9"/>
      <c r="I221" s="9">
        <v>11</v>
      </c>
    </row>
    <row r="222" spans="1:9" ht="15.75" customHeight="1" x14ac:dyDescent="0.25">
      <c r="A222" s="15">
        <v>212</v>
      </c>
      <c r="B222" s="10" t="s">
        <v>586</v>
      </c>
      <c r="C222" s="9">
        <v>2.2000000000000002</v>
      </c>
      <c r="D222" s="9"/>
      <c r="E222" s="9"/>
      <c r="F222" s="9"/>
      <c r="G222" s="9"/>
      <c r="H222" s="9"/>
      <c r="I222" s="9">
        <v>2.2000000000000002</v>
      </c>
    </row>
    <row r="223" spans="1:9" ht="15.75" customHeight="1" x14ac:dyDescent="0.25">
      <c r="A223" s="15">
        <v>213</v>
      </c>
      <c r="B223" s="10" t="s">
        <v>598</v>
      </c>
      <c r="C223" s="9">
        <v>7.1</v>
      </c>
      <c r="D223" s="9"/>
      <c r="E223" s="9"/>
      <c r="F223" s="9"/>
      <c r="G223" s="9"/>
      <c r="H223" s="9">
        <v>2</v>
      </c>
      <c r="I223" s="9">
        <v>5.0999999999999996</v>
      </c>
    </row>
    <row r="224" spans="1:9" ht="15.75" customHeight="1" x14ac:dyDescent="0.25">
      <c r="A224" s="15">
        <v>214</v>
      </c>
      <c r="B224" s="10" t="s">
        <v>599</v>
      </c>
      <c r="C224" s="9">
        <v>7.6</v>
      </c>
      <c r="D224" s="9"/>
      <c r="E224" s="9"/>
      <c r="F224" s="9">
        <v>1.7</v>
      </c>
      <c r="G224" s="9">
        <v>0.3</v>
      </c>
      <c r="H224" s="9"/>
      <c r="I224" s="9">
        <v>5.6</v>
      </c>
    </row>
    <row r="225" spans="1:9" ht="15.75" customHeight="1" x14ac:dyDescent="0.25">
      <c r="A225" s="15">
        <v>215</v>
      </c>
      <c r="B225" s="10" t="s">
        <v>600</v>
      </c>
      <c r="C225" s="9">
        <v>4</v>
      </c>
      <c r="D225" s="9"/>
      <c r="E225" s="9"/>
      <c r="F225" s="9"/>
      <c r="G225" s="9">
        <v>4</v>
      </c>
      <c r="H225" s="9"/>
      <c r="I225" s="9"/>
    </row>
    <row r="226" spans="1:9" ht="15.75" customHeight="1" x14ac:dyDescent="0.25">
      <c r="A226" s="15">
        <v>216</v>
      </c>
      <c r="B226" s="10" t="s">
        <v>587</v>
      </c>
      <c r="C226" s="9">
        <v>1.9</v>
      </c>
      <c r="D226" s="9"/>
      <c r="E226" s="9"/>
      <c r="F226" s="9"/>
      <c r="G226" s="9"/>
      <c r="H226" s="9">
        <v>1.2</v>
      </c>
      <c r="I226" s="9">
        <v>0.7</v>
      </c>
    </row>
    <row r="227" spans="1:9" ht="15.75" customHeight="1" x14ac:dyDescent="0.25">
      <c r="A227" s="15">
        <v>217</v>
      </c>
      <c r="B227" s="10" t="s">
        <v>601</v>
      </c>
      <c r="C227" s="9">
        <v>4</v>
      </c>
      <c r="D227" s="9"/>
      <c r="E227" s="9"/>
      <c r="F227" s="9"/>
      <c r="G227" s="9">
        <v>4</v>
      </c>
      <c r="H227" s="9"/>
      <c r="I227" s="9"/>
    </row>
    <row r="228" spans="1:9" ht="15.75" customHeight="1" x14ac:dyDescent="0.25">
      <c r="A228" s="15">
        <v>218</v>
      </c>
      <c r="B228" s="10" t="s">
        <v>602</v>
      </c>
      <c r="C228" s="9">
        <v>6.2</v>
      </c>
      <c r="D228" s="9"/>
      <c r="E228" s="9"/>
      <c r="F228" s="9"/>
      <c r="G228" s="9"/>
      <c r="H228" s="9">
        <v>6.2</v>
      </c>
      <c r="I228" s="9"/>
    </row>
    <row r="229" spans="1:9" ht="15.75" customHeight="1" x14ac:dyDescent="0.25">
      <c r="A229" s="15">
        <v>219</v>
      </c>
      <c r="B229" s="10" t="s">
        <v>603</v>
      </c>
      <c r="C229" s="9">
        <v>22.9</v>
      </c>
      <c r="D229" s="9"/>
      <c r="E229" s="9"/>
      <c r="F229" s="9"/>
      <c r="G229" s="9"/>
      <c r="H229" s="9">
        <v>11.5</v>
      </c>
      <c r="I229" s="9">
        <v>11.4</v>
      </c>
    </row>
    <row r="230" spans="1:9" ht="15.75" customHeight="1" x14ac:dyDescent="0.25">
      <c r="A230" s="15">
        <v>220</v>
      </c>
      <c r="B230" s="10" t="s">
        <v>604</v>
      </c>
      <c r="C230" s="9">
        <v>15.4</v>
      </c>
      <c r="D230" s="9"/>
      <c r="E230" s="9"/>
      <c r="F230" s="9"/>
      <c r="G230" s="9">
        <v>15.4</v>
      </c>
      <c r="H230" s="9"/>
      <c r="I230" s="9"/>
    </row>
    <row r="231" spans="1:9" ht="15.75" customHeight="1" x14ac:dyDescent="0.25">
      <c r="A231" s="15">
        <v>221</v>
      </c>
      <c r="B231" s="10" t="s">
        <v>605</v>
      </c>
      <c r="C231" s="9">
        <v>6.8</v>
      </c>
      <c r="D231" s="9"/>
      <c r="E231" s="9"/>
      <c r="F231" s="9"/>
      <c r="G231" s="9">
        <v>6.8</v>
      </c>
      <c r="H231" s="9"/>
      <c r="I231" s="9"/>
    </row>
    <row r="232" spans="1:9" ht="15.75" customHeight="1" x14ac:dyDescent="0.25">
      <c r="A232" s="15">
        <v>222</v>
      </c>
      <c r="B232" s="10" t="s">
        <v>606</v>
      </c>
      <c r="C232" s="9">
        <v>2.105</v>
      </c>
      <c r="D232" s="9"/>
      <c r="E232" s="9"/>
      <c r="F232" s="9"/>
      <c r="G232" s="9"/>
      <c r="H232" s="9"/>
      <c r="I232" s="9">
        <v>2.105</v>
      </c>
    </row>
    <row r="233" spans="1:9" ht="15.75" customHeight="1" x14ac:dyDescent="0.25">
      <c r="A233" s="15">
        <v>223</v>
      </c>
      <c r="B233" s="10" t="s">
        <v>607</v>
      </c>
      <c r="C233" s="9">
        <v>12.8</v>
      </c>
      <c r="D233" s="9"/>
      <c r="E233" s="9"/>
      <c r="F233" s="9"/>
      <c r="G233" s="9">
        <v>12.8</v>
      </c>
      <c r="H233" s="9"/>
      <c r="I233" s="9"/>
    </row>
    <row r="234" spans="1:9" ht="15.75" customHeight="1" x14ac:dyDescent="0.25">
      <c r="A234" s="15">
        <v>224</v>
      </c>
      <c r="B234" s="10" t="s">
        <v>608</v>
      </c>
      <c r="C234" s="9">
        <v>43</v>
      </c>
      <c r="D234" s="9"/>
      <c r="E234" s="9"/>
      <c r="F234" s="9"/>
      <c r="G234" s="9">
        <v>43</v>
      </c>
      <c r="H234" s="9"/>
      <c r="I234" s="9"/>
    </row>
    <row r="235" spans="1:9" ht="15.75" customHeight="1" x14ac:dyDescent="0.25">
      <c r="A235" s="15">
        <v>225</v>
      </c>
      <c r="B235" s="10" t="s">
        <v>609</v>
      </c>
      <c r="C235" s="9">
        <v>37.6</v>
      </c>
      <c r="D235" s="9"/>
      <c r="E235" s="9"/>
      <c r="F235" s="9"/>
      <c r="G235" s="9">
        <v>23.5</v>
      </c>
      <c r="H235" s="9"/>
      <c r="I235" s="9">
        <v>14.1</v>
      </c>
    </row>
    <row r="236" spans="1:9" ht="15.75" customHeight="1" x14ac:dyDescent="0.25">
      <c r="A236" s="15">
        <v>226</v>
      </c>
      <c r="B236" s="10" t="s">
        <v>590</v>
      </c>
      <c r="C236" s="9">
        <v>15.5</v>
      </c>
      <c r="D236" s="9"/>
      <c r="E236" s="9"/>
      <c r="F236" s="9"/>
      <c r="G236" s="9"/>
      <c r="H236" s="9">
        <v>0.9</v>
      </c>
      <c r="I236" s="9">
        <v>14.6</v>
      </c>
    </row>
    <row r="237" spans="1:9" ht="15.75" customHeight="1" x14ac:dyDescent="0.25">
      <c r="A237" s="15">
        <v>227</v>
      </c>
      <c r="B237" s="10" t="s">
        <v>610</v>
      </c>
      <c r="C237" s="9">
        <v>10.9</v>
      </c>
      <c r="D237" s="9"/>
      <c r="E237" s="9"/>
      <c r="F237" s="9"/>
      <c r="G237" s="9"/>
      <c r="H237" s="9"/>
      <c r="I237" s="9">
        <v>10.9</v>
      </c>
    </row>
    <row r="238" spans="1:9" ht="15.75" customHeight="1" x14ac:dyDescent="0.25">
      <c r="A238" s="15">
        <v>228</v>
      </c>
      <c r="B238" s="10" t="s">
        <v>611</v>
      </c>
      <c r="C238" s="9">
        <v>29</v>
      </c>
      <c r="D238" s="9"/>
      <c r="E238" s="9"/>
      <c r="F238" s="9"/>
      <c r="G238" s="9">
        <v>29</v>
      </c>
      <c r="H238" s="9"/>
      <c r="I238" s="9"/>
    </row>
    <row r="239" spans="1:9" ht="15.75" customHeight="1" x14ac:dyDescent="0.25">
      <c r="A239" s="15">
        <v>229</v>
      </c>
      <c r="B239" s="10" t="s">
        <v>589</v>
      </c>
      <c r="C239" s="9">
        <v>18.07</v>
      </c>
      <c r="D239" s="9"/>
      <c r="E239" s="9"/>
      <c r="F239" s="9"/>
      <c r="G239" s="9">
        <v>18.07</v>
      </c>
      <c r="H239" s="9"/>
      <c r="I239" s="9"/>
    </row>
    <row r="240" spans="1:9" ht="15" customHeight="1" x14ac:dyDescent="0.25">
      <c r="A240" s="15"/>
      <c r="B240" s="146" t="s">
        <v>530</v>
      </c>
      <c r="C240" s="103">
        <f t="shared" ref="C240:I240" si="4">SUM(C11:C239)</f>
        <v>10014.673969999989</v>
      </c>
      <c r="D240" s="103">
        <f t="shared" si="4"/>
        <v>0</v>
      </c>
      <c r="E240" s="103">
        <f t="shared" si="4"/>
        <v>10.9</v>
      </c>
      <c r="F240" s="103">
        <f t="shared" si="4"/>
        <v>1460.6700000000003</v>
      </c>
      <c r="G240" s="103">
        <f t="shared" si="4"/>
        <v>2749.3724000000011</v>
      </c>
      <c r="H240" s="103">
        <f t="shared" si="4"/>
        <v>2360.5849999999996</v>
      </c>
      <c r="I240" s="103">
        <f t="shared" si="4"/>
        <v>3433.1465700000003</v>
      </c>
    </row>
    <row r="241" spans="1:9" ht="16.5" customHeight="1" x14ac:dyDescent="0.25">
      <c r="A241" s="288" t="s">
        <v>241</v>
      </c>
      <c r="B241" s="289"/>
      <c r="C241" s="289"/>
      <c r="D241" s="289"/>
      <c r="E241" s="289"/>
      <c r="F241" s="289"/>
      <c r="G241" s="289"/>
      <c r="H241" s="289"/>
      <c r="I241" s="290"/>
    </row>
    <row r="242" spans="1:9" ht="16.5" customHeight="1" x14ac:dyDescent="0.25">
      <c r="A242" s="15">
        <v>1</v>
      </c>
      <c r="B242" s="104" t="s">
        <v>414</v>
      </c>
      <c r="C242" s="9">
        <v>3630.43</v>
      </c>
      <c r="D242" s="9"/>
      <c r="E242" s="9">
        <v>7</v>
      </c>
      <c r="F242" s="9">
        <v>720.39</v>
      </c>
      <c r="G242" s="9">
        <v>1676.27</v>
      </c>
      <c r="H242" s="9">
        <v>978.09</v>
      </c>
      <c r="I242" s="9">
        <v>248.68</v>
      </c>
    </row>
    <row r="243" spans="1:9" ht="16.5" customHeight="1" x14ac:dyDescent="0.25">
      <c r="A243" s="15">
        <v>2</v>
      </c>
      <c r="B243" s="10" t="s">
        <v>1</v>
      </c>
      <c r="C243" s="9">
        <v>139.4</v>
      </c>
      <c r="D243" s="9"/>
      <c r="E243" s="9"/>
      <c r="F243" s="9"/>
      <c r="G243" s="9">
        <f>C243-I243</f>
        <v>1.5</v>
      </c>
      <c r="H243" s="9"/>
      <c r="I243" s="9">
        <v>137.9</v>
      </c>
    </row>
    <row r="244" spans="1:9" ht="16.5" customHeight="1" x14ac:dyDescent="0.25">
      <c r="A244" s="15">
        <v>3</v>
      </c>
      <c r="B244" s="10" t="s">
        <v>2</v>
      </c>
      <c r="C244" s="9">
        <v>44.3</v>
      </c>
      <c r="D244" s="9"/>
      <c r="E244" s="9"/>
      <c r="F244" s="9">
        <f>20-I244</f>
        <v>2.6000000000000014</v>
      </c>
      <c r="G244" s="9">
        <v>24.3</v>
      </c>
      <c r="H244" s="9"/>
      <c r="I244" s="9">
        <v>17.399999999999999</v>
      </c>
    </row>
    <row r="245" spans="1:9" ht="16.5" customHeight="1" x14ac:dyDescent="0.25">
      <c r="A245" s="15">
        <v>4</v>
      </c>
      <c r="B245" s="10" t="s">
        <v>3</v>
      </c>
      <c r="C245" s="9">
        <f t="shared" ref="C245" si="5">D245+E245+F245+G245+H245</f>
        <v>42.9</v>
      </c>
      <c r="D245" s="9"/>
      <c r="E245" s="9"/>
      <c r="F245" s="9">
        <v>42.9</v>
      </c>
      <c r="G245" s="9"/>
      <c r="H245" s="9"/>
      <c r="I245" s="9">
        <v>0</v>
      </c>
    </row>
    <row r="246" spans="1:9" ht="16.5" customHeight="1" x14ac:dyDescent="0.25">
      <c r="A246" s="15">
        <v>5</v>
      </c>
      <c r="B246" s="10" t="s">
        <v>4</v>
      </c>
      <c r="C246" s="9">
        <v>9.4</v>
      </c>
      <c r="D246" s="9"/>
      <c r="E246" s="9"/>
      <c r="F246" s="9"/>
      <c r="G246" s="9"/>
      <c r="H246" s="9"/>
      <c r="I246" s="9">
        <v>9.4</v>
      </c>
    </row>
    <row r="247" spans="1:9" ht="16.5" customHeight="1" x14ac:dyDescent="0.25">
      <c r="A247" s="15">
        <v>6</v>
      </c>
      <c r="B247" s="10" t="s">
        <v>5</v>
      </c>
      <c r="C247" s="9">
        <v>22.3</v>
      </c>
      <c r="D247" s="9"/>
      <c r="E247" s="9"/>
      <c r="F247" s="9"/>
      <c r="G247" s="9"/>
      <c r="H247" s="9"/>
      <c r="I247" s="9">
        <v>22.3</v>
      </c>
    </row>
    <row r="248" spans="1:9" ht="16.5" customHeight="1" x14ac:dyDescent="0.25">
      <c r="A248" s="15">
        <v>7</v>
      </c>
      <c r="B248" s="10" t="s">
        <v>6</v>
      </c>
      <c r="C248" s="9">
        <v>26.8</v>
      </c>
      <c r="D248" s="9"/>
      <c r="E248" s="9"/>
      <c r="F248" s="9"/>
      <c r="G248" s="9"/>
      <c r="H248" s="9"/>
      <c r="I248" s="9">
        <v>26.8</v>
      </c>
    </row>
    <row r="249" spans="1:9" ht="16.5" customHeight="1" x14ac:dyDescent="0.25">
      <c r="A249" s="15">
        <v>8</v>
      </c>
      <c r="B249" s="10" t="s">
        <v>7</v>
      </c>
      <c r="C249" s="9">
        <v>5.5</v>
      </c>
      <c r="D249" s="9"/>
      <c r="E249" s="9"/>
      <c r="F249" s="9"/>
      <c r="G249" s="9"/>
      <c r="H249" s="9"/>
      <c r="I249" s="9">
        <v>5.5</v>
      </c>
    </row>
    <row r="250" spans="1:9" ht="16.5" customHeight="1" x14ac:dyDescent="0.25">
      <c r="A250" s="15">
        <v>9</v>
      </c>
      <c r="B250" s="10" t="s">
        <v>8</v>
      </c>
      <c r="C250" s="9">
        <v>59.4</v>
      </c>
      <c r="D250" s="9"/>
      <c r="E250" s="9"/>
      <c r="F250" s="9"/>
      <c r="G250" s="9"/>
      <c r="H250" s="9"/>
      <c r="I250" s="9">
        <v>59.4</v>
      </c>
    </row>
    <row r="251" spans="1:9" ht="16.5" customHeight="1" x14ac:dyDescent="0.25">
      <c r="A251" s="15">
        <v>10</v>
      </c>
      <c r="B251" s="10" t="s">
        <v>9</v>
      </c>
      <c r="C251" s="9">
        <v>5.6</v>
      </c>
      <c r="D251" s="9"/>
      <c r="E251" s="9"/>
      <c r="F251" s="9"/>
      <c r="G251" s="9"/>
      <c r="H251" s="9"/>
      <c r="I251" s="9">
        <v>5.6</v>
      </c>
    </row>
    <row r="252" spans="1:9" ht="16.5" customHeight="1" x14ac:dyDescent="0.25">
      <c r="A252" s="15">
        <v>11</v>
      </c>
      <c r="B252" s="10" t="s">
        <v>10</v>
      </c>
      <c r="C252" s="9">
        <v>27.5</v>
      </c>
      <c r="D252" s="9"/>
      <c r="E252" s="9"/>
      <c r="F252" s="9"/>
      <c r="G252" s="9"/>
      <c r="H252" s="9"/>
      <c r="I252" s="9">
        <v>27.5</v>
      </c>
    </row>
    <row r="253" spans="1:9" ht="16.5" customHeight="1" x14ac:dyDescent="0.25">
      <c r="A253" s="15">
        <v>12</v>
      </c>
      <c r="B253" s="10" t="s">
        <v>11</v>
      </c>
      <c r="C253" s="9">
        <v>19.100000000000001</v>
      </c>
      <c r="D253" s="9"/>
      <c r="E253" s="9"/>
      <c r="F253" s="9"/>
      <c r="G253" s="9"/>
      <c r="H253" s="9"/>
      <c r="I253" s="9">
        <v>19.100000000000001</v>
      </c>
    </row>
    <row r="254" spans="1:9" ht="16.5" customHeight="1" x14ac:dyDescent="0.25">
      <c r="A254" s="15">
        <v>13</v>
      </c>
      <c r="B254" s="10" t="s">
        <v>36</v>
      </c>
      <c r="C254" s="9">
        <v>12.8</v>
      </c>
      <c r="D254" s="9"/>
      <c r="E254" s="9"/>
      <c r="F254" s="9"/>
      <c r="G254" s="9"/>
      <c r="H254" s="9">
        <v>12.8</v>
      </c>
      <c r="I254" s="9"/>
    </row>
    <row r="255" spans="1:9" ht="16.5" customHeight="1" x14ac:dyDescent="0.25">
      <c r="A255" s="15">
        <v>14</v>
      </c>
      <c r="B255" s="10" t="s">
        <v>254</v>
      </c>
      <c r="C255" s="9">
        <v>0.9</v>
      </c>
      <c r="D255" s="9"/>
      <c r="E255" s="9"/>
      <c r="F255" s="9">
        <v>0.9</v>
      </c>
      <c r="G255" s="9"/>
      <c r="H255" s="9"/>
      <c r="I255" s="9"/>
    </row>
    <row r="256" spans="1:9" ht="16.5" customHeight="1" x14ac:dyDescent="0.25">
      <c r="A256" s="15">
        <v>15</v>
      </c>
      <c r="B256" s="10" t="s">
        <v>14</v>
      </c>
      <c r="C256" s="9">
        <v>5.2</v>
      </c>
      <c r="D256" s="9"/>
      <c r="E256" s="9"/>
      <c r="F256" s="9"/>
      <c r="G256" s="9">
        <v>5.2</v>
      </c>
      <c r="H256" s="9"/>
      <c r="I256" s="9"/>
    </row>
    <row r="257" spans="1:9" ht="16.5" customHeight="1" x14ac:dyDescent="0.25">
      <c r="A257" s="15">
        <v>16</v>
      </c>
      <c r="B257" s="10" t="s">
        <v>250</v>
      </c>
      <c r="C257" s="9">
        <v>3.4</v>
      </c>
      <c r="D257" s="9"/>
      <c r="E257" s="9"/>
      <c r="F257" s="9">
        <v>3.4</v>
      </c>
      <c r="G257" s="9"/>
      <c r="H257" s="9"/>
      <c r="I257" s="9"/>
    </row>
    <row r="258" spans="1:9" ht="16.5" customHeight="1" x14ac:dyDescent="0.25">
      <c r="A258" s="15">
        <v>17</v>
      </c>
      <c r="B258" s="10" t="s">
        <v>251</v>
      </c>
      <c r="C258" s="9">
        <v>4.9000000000000004</v>
      </c>
      <c r="D258" s="9"/>
      <c r="E258" s="9"/>
      <c r="F258" s="9"/>
      <c r="G258" s="9"/>
      <c r="H258" s="9"/>
      <c r="I258" s="9">
        <v>4.9000000000000004</v>
      </c>
    </row>
    <row r="259" spans="1:9" ht="16.5" customHeight="1" x14ac:dyDescent="0.25">
      <c r="A259" s="15">
        <v>18</v>
      </c>
      <c r="B259" s="10" t="s">
        <v>252</v>
      </c>
      <c r="C259" s="9">
        <v>6.3</v>
      </c>
      <c r="D259" s="9"/>
      <c r="E259" s="9"/>
      <c r="F259" s="9"/>
      <c r="G259" s="9">
        <v>6.3</v>
      </c>
      <c r="H259" s="9"/>
      <c r="I259" s="9"/>
    </row>
    <row r="260" spans="1:9" ht="16.5" customHeight="1" x14ac:dyDescent="0.25">
      <c r="A260" s="15">
        <v>19</v>
      </c>
      <c r="B260" s="10" t="s">
        <v>18</v>
      </c>
      <c r="C260" s="9">
        <v>18.600000000000001</v>
      </c>
      <c r="D260" s="9"/>
      <c r="E260" s="9"/>
      <c r="F260" s="9">
        <v>16.3</v>
      </c>
      <c r="G260" s="9"/>
      <c r="H260" s="9"/>
      <c r="I260" s="9">
        <v>2.2999999999999998</v>
      </c>
    </row>
    <row r="261" spans="1:9" ht="16.5" customHeight="1" x14ac:dyDescent="0.25">
      <c r="A261" s="15">
        <v>20</v>
      </c>
      <c r="B261" s="10" t="s">
        <v>19</v>
      </c>
      <c r="C261" s="9">
        <v>51.8</v>
      </c>
      <c r="D261" s="9"/>
      <c r="E261" s="9"/>
      <c r="F261" s="9">
        <v>48.9</v>
      </c>
      <c r="G261" s="9">
        <v>2.9</v>
      </c>
      <c r="H261" s="9"/>
      <c r="I261" s="9"/>
    </row>
    <row r="262" spans="1:9" ht="16.5" customHeight="1" x14ac:dyDescent="0.25">
      <c r="A262" s="15">
        <v>21</v>
      </c>
      <c r="B262" s="10" t="s">
        <v>253</v>
      </c>
      <c r="C262" s="9">
        <v>16.2</v>
      </c>
      <c r="D262" s="9"/>
      <c r="E262" s="9"/>
      <c r="F262" s="9"/>
      <c r="G262" s="9">
        <v>16.2</v>
      </c>
      <c r="H262" s="9"/>
      <c r="I262" s="9"/>
    </row>
    <row r="263" spans="1:9" ht="16.5" customHeight="1" x14ac:dyDescent="0.25">
      <c r="A263" s="15">
        <v>22</v>
      </c>
      <c r="B263" s="10" t="s">
        <v>35</v>
      </c>
      <c r="C263" s="9">
        <v>63.825000000000003</v>
      </c>
      <c r="D263" s="9"/>
      <c r="E263" s="9"/>
      <c r="F263" s="9"/>
      <c r="G263" s="9">
        <v>5.8250000000000002</v>
      </c>
      <c r="H263" s="9"/>
      <c r="I263" s="9">
        <v>58</v>
      </c>
    </row>
    <row r="264" spans="1:9" ht="16.5" customHeight="1" x14ac:dyDescent="0.25">
      <c r="A264" s="15">
        <v>23</v>
      </c>
      <c r="B264" s="10" t="s">
        <v>490</v>
      </c>
      <c r="C264" s="9">
        <v>43.860529999999997</v>
      </c>
      <c r="D264" s="9"/>
      <c r="E264" s="9"/>
      <c r="F264" s="9"/>
      <c r="G264" s="9"/>
      <c r="H264" s="9">
        <f>43.9-I264</f>
        <v>26.759429999999995</v>
      </c>
      <c r="I264" s="9">
        <v>17.140570000000004</v>
      </c>
    </row>
    <row r="265" spans="1:9" ht="16.5" customHeight="1" x14ac:dyDescent="0.25">
      <c r="A265" s="15">
        <v>24</v>
      </c>
      <c r="B265" s="10" t="s">
        <v>491</v>
      </c>
      <c r="C265" s="9">
        <v>0</v>
      </c>
      <c r="D265" s="9"/>
      <c r="E265" s="9"/>
      <c r="F265" s="9"/>
      <c r="G265" s="9"/>
      <c r="H265" s="9"/>
      <c r="I265" s="9"/>
    </row>
    <row r="266" spans="1:9" ht="16.5" customHeight="1" x14ac:dyDescent="0.25">
      <c r="A266" s="15">
        <v>25</v>
      </c>
      <c r="B266" s="10" t="s">
        <v>492</v>
      </c>
      <c r="C266" s="9">
        <v>19.693999999999999</v>
      </c>
      <c r="D266" s="9"/>
      <c r="E266" s="9"/>
      <c r="F266" s="9"/>
      <c r="G266" s="9"/>
      <c r="H266" s="9">
        <f>19.7-I266</f>
        <v>8.6419999999999995</v>
      </c>
      <c r="I266" s="9">
        <v>11.058</v>
      </c>
    </row>
    <row r="267" spans="1:9" ht="16.5" customHeight="1" x14ac:dyDescent="0.25">
      <c r="A267" s="15">
        <v>26</v>
      </c>
      <c r="B267" s="10" t="s">
        <v>493</v>
      </c>
      <c r="C267" s="9">
        <v>5.56</v>
      </c>
      <c r="D267" s="9"/>
      <c r="E267" s="9"/>
      <c r="F267" s="9"/>
      <c r="G267" s="9"/>
      <c r="H267" s="9"/>
      <c r="I267" s="9">
        <v>5.56</v>
      </c>
    </row>
    <row r="268" spans="1:9" ht="16.5" customHeight="1" x14ac:dyDescent="0.25">
      <c r="A268" s="15">
        <v>27</v>
      </c>
      <c r="B268" s="10" t="s">
        <v>494</v>
      </c>
      <c r="C268" s="9">
        <v>13.981</v>
      </c>
      <c r="D268" s="9"/>
      <c r="E268" s="9"/>
      <c r="F268" s="9"/>
      <c r="G268" s="9"/>
      <c r="H268" s="9"/>
      <c r="I268" s="9">
        <v>13.981</v>
      </c>
    </row>
    <row r="269" spans="1:9" ht="16.5" customHeight="1" x14ac:dyDescent="0.25">
      <c r="A269" s="15">
        <v>28</v>
      </c>
      <c r="B269" s="10" t="s">
        <v>495</v>
      </c>
      <c r="C269" s="9">
        <v>0</v>
      </c>
      <c r="D269" s="9"/>
      <c r="E269" s="9"/>
      <c r="F269" s="9"/>
      <c r="G269" s="9"/>
      <c r="H269" s="9"/>
      <c r="I269" s="9"/>
    </row>
    <row r="270" spans="1:9" ht="16.5" customHeight="1" x14ac:dyDescent="0.25">
      <c r="A270" s="15">
        <v>29</v>
      </c>
      <c r="B270" s="10" t="s">
        <v>496</v>
      </c>
      <c r="C270" s="9">
        <v>8.5470000000000006</v>
      </c>
      <c r="D270" s="9"/>
      <c r="E270" s="9"/>
      <c r="F270" s="9"/>
      <c r="G270" s="9">
        <f>8.5-I270</f>
        <v>5.9359999999999999</v>
      </c>
      <c r="H270" s="9"/>
      <c r="I270" s="9">
        <v>2.5640000000000001</v>
      </c>
    </row>
    <row r="271" spans="1:9" ht="16.5" customHeight="1" x14ac:dyDescent="0.25">
      <c r="A271" s="15">
        <v>30</v>
      </c>
      <c r="B271" s="10" t="s">
        <v>497</v>
      </c>
      <c r="C271" s="9">
        <v>11.041130000000001</v>
      </c>
      <c r="D271" s="9"/>
      <c r="E271" s="9"/>
      <c r="F271" s="9"/>
      <c r="G271" s="9"/>
      <c r="H271" s="9"/>
      <c r="I271" s="9">
        <v>11.041130000000001</v>
      </c>
    </row>
    <row r="272" spans="1:9" ht="16.5" customHeight="1" x14ac:dyDescent="0.25">
      <c r="A272" s="15">
        <v>31</v>
      </c>
      <c r="B272" s="10" t="s">
        <v>498</v>
      </c>
      <c r="C272" s="9">
        <v>10.97265</v>
      </c>
      <c r="D272" s="9"/>
      <c r="E272" s="9"/>
      <c r="F272" s="9"/>
      <c r="G272" s="9"/>
      <c r="H272" s="9"/>
      <c r="I272" s="9">
        <v>10.97265</v>
      </c>
    </row>
    <row r="273" spans="1:9" ht="16.5" customHeight="1" x14ac:dyDescent="0.25">
      <c r="A273" s="15">
        <v>32</v>
      </c>
      <c r="B273" s="10" t="s">
        <v>499</v>
      </c>
      <c r="C273" s="9">
        <v>3.8</v>
      </c>
      <c r="D273" s="9"/>
      <c r="E273" s="9"/>
      <c r="F273" s="9"/>
      <c r="G273" s="9"/>
      <c r="H273" s="9"/>
      <c r="I273" s="9">
        <v>3.8</v>
      </c>
    </row>
    <row r="274" spans="1:9" ht="16.5" customHeight="1" x14ac:dyDescent="0.25">
      <c r="A274" s="15">
        <v>33</v>
      </c>
      <c r="B274" s="10" t="s">
        <v>22</v>
      </c>
      <c r="C274" s="9">
        <v>672.4</v>
      </c>
      <c r="D274" s="9"/>
      <c r="E274" s="9"/>
      <c r="F274" s="9"/>
      <c r="G274" s="9">
        <v>0.6</v>
      </c>
      <c r="H274" s="9"/>
      <c r="I274" s="9">
        <v>671.8</v>
      </c>
    </row>
    <row r="275" spans="1:9" ht="16.5" customHeight="1" x14ac:dyDescent="0.25">
      <c r="A275" s="15">
        <v>34</v>
      </c>
      <c r="B275" s="10" t="s">
        <v>23</v>
      </c>
      <c r="C275" s="9">
        <v>28.4</v>
      </c>
      <c r="D275" s="9"/>
      <c r="E275" s="9"/>
      <c r="F275" s="9">
        <v>4.3</v>
      </c>
      <c r="G275" s="9"/>
      <c r="H275" s="9"/>
      <c r="I275" s="9">
        <v>24.1</v>
      </c>
    </row>
    <row r="276" spans="1:9" ht="16.5" customHeight="1" x14ac:dyDescent="0.25">
      <c r="A276" s="15">
        <v>35</v>
      </c>
      <c r="B276" s="10" t="s">
        <v>24</v>
      </c>
      <c r="C276" s="9">
        <v>34.9</v>
      </c>
      <c r="D276" s="9"/>
      <c r="E276" s="9"/>
      <c r="F276" s="9"/>
      <c r="G276" s="9"/>
      <c r="H276" s="9"/>
      <c r="I276" s="9">
        <v>34.9</v>
      </c>
    </row>
    <row r="277" spans="1:9" ht="16.5" customHeight="1" x14ac:dyDescent="0.25">
      <c r="A277" s="15">
        <v>36</v>
      </c>
      <c r="B277" s="10" t="s">
        <v>25</v>
      </c>
      <c r="C277" s="9">
        <v>8.9</v>
      </c>
      <c r="D277" s="9"/>
      <c r="E277" s="9"/>
      <c r="F277" s="9"/>
      <c r="G277" s="9"/>
      <c r="H277" s="9">
        <v>3.5</v>
      </c>
      <c r="I277" s="9">
        <v>5.4</v>
      </c>
    </row>
    <row r="278" spans="1:9" ht="16.5" customHeight="1" x14ac:dyDescent="0.25">
      <c r="A278" s="15">
        <v>37</v>
      </c>
      <c r="B278" s="10" t="s">
        <v>26</v>
      </c>
      <c r="C278" s="9">
        <v>3.3</v>
      </c>
      <c r="D278" s="9"/>
      <c r="E278" s="9"/>
      <c r="F278" s="9"/>
      <c r="G278" s="9"/>
      <c r="H278" s="9"/>
      <c r="I278" s="9">
        <v>3.3</v>
      </c>
    </row>
    <row r="279" spans="1:9" ht="16.5" customHeight="1" x14ac:dyDescent="0.25">
      <c r="A279" s="15">
        <v>38</v>
      </c>
      <c r="B279" s="10" t="s">
        <v>27</v>
      </c>
      <c r="C279" s="9">
        <v>14.5</v>
      </c>
      <c r="D279" s="9"/>
      <c r="E279" s="9"/>
      <c r="F279" s="9"/>
      <c r="G279" s="9"/>
      <c r="H279" s="9">
        <v>4.5</v>
      </c>
      <c r="I279" s="9">
        <v>10</v>
      </c>
    </row>
    <row r="280" spans="1:9" ht="16.5" customHeight="1" x14ac:dyDescent="0.25">
      <c r="A280" s="15">
        <v>39</v>
      </c>
      <c r="B280" s="10" t="s">
        <v>28</v>
      </c>
      <c r="C280" s="9">
        <v>4.4000000000000004</v>
      </c>
      <c r="D280" s="9"/>
      <c r="E280" s="9"/>
      <c r="F280" s="9"/>
      <c r="G280" s="9"/>
      <c r="H280" s="9"/>
      <c r="I280" s="9">
        <v>4.4000000000000004</v>
      </c>
    </row>
    <row r="281" spans="1:9" ht="16.5" customHeight="1" x14ac:dyDescent="0.25">
      <c r="A281" s="15">
        <v>40</v>
      </c>
      <c r="B281" s="10" t="s">
        <v>29</v>
      </c>
      <c r="C281" s="9">
        <v>5</v>
      </c>
      <c r="D281" s="9"/>
      <c r="E281" s="9"/>
      <c r="F281" s="9"/>
      <c r="G281" s="9"/>
      <c r="H281" s="9">
        <v>0.4</v>
      </c>
      <c r="I281" s="9">
        <v>4.5999999999999996</v>
      </c>
    </row>
    <row r="282" spans="1:9" ht="16.5" customHeight="1" x14ac:dyDescent="0.25">
      <c r="A282" s="15">
        <v>41</v>
      </c>
      <c r="B282" s="10" t="s">
        <v>30</v>
      </c>
      <c r="C282" s="9">
        <v>3.5</v>
      </c>
      <c r="D282" s="9"/>
      <c r="E282" s="9"/>
      <c r="F282" s="9"/>
      <c r="G282" s="9"/>
      <c r="H282" s="9">
        <v>0.8</v>
      </c>
      <c r="I282" s="9">
        <v>2.7</v>
      </c>
    </row>
    <row r="283" spans="1:9" ht="16.5" customHeight="1" x14ac:dyDescent="0.25">
      <c r="A283" s="15">
        <v>42</v>
      </c>
      <c r="B283" s="10" t="s">
        <v>31</v>
      </c>
      <c r="C283" s="9">
        <v>16.7</v>
      </c>
      <c r="D283" s="9"/>
      <c r="E283" s="9"/>
      <c r="F283" s="9"/>
      <c r="G283" s="9"/>
      <c r="H283" s="9">
        <v>5.7</v>
      </c>
      <c r="I283" s="9">
        <v>11</v>
      </c>
    </row>
    <row r="284" spans="1:9" ht="16.5" customHeight="1" x14ac:dyDescent="0.25">
      <c r="A284" s="15">
        <v>43</v>
      </c>
      <c r="B284" s="10" t="s">
        <v>32</v>
      </c>
      <c r="C284" s="9">
        <v>2.9</v>
      </c>
      <c r="D284" s="9"/>
      <c r="E284" s="9"/>
      <c r="F284" s="9"/>
      <c r="G284" s="9"/>
      <c r="H284" s="9"/>
      <c r="I284" s="9">
        <v>2.9</v>
      </c>
    </row>
    <row r="285" spans="1:9" ht="16.5" customHeight="1" x14ac:dyDescent="0.25">
      <c r="A285" s="15">
        <v>44</v>
      </c>
      <c r="B285" s="10" t="s">
        <v>33</v>
      </c>
      <c r="C285" s="9">
        <v>11.4</v>
      </c>
      <c r="D285" s="9"/>
      <c r="E285" s="9"/>
      <c r="F285" s="9"/>
      <c r="G285" s="9"/>
      <c r="H285" s="9"/>
      <c r="I285" s="9">
        <v>11.4</v>
      </c>
    </row>
    <row r="286" spans="1:9" ht="16.5" customHeight="1" x14ac:dyDescent="0.25">
      <c r="A286" s="15">
        <v>45</v>
      </c>
      <c r="B286" s="10" t="s">
        <v>34</v>
      </c>
      <c r="C286" s="9">
        <v>14.8</v>
      </c>
      <c r="D286" s="9"/>
      <c r="E286" s="9"/>
      <c r="F286" s="9"/>
      <c r="G286" s="9"/>
      <c r="H286" s="9">
        <v>1.9</v>
      </c>
      <c r="I286" s="9">
        <v>12.9</v>
      </c>
    </row>
    <row r="287" spans="1:9" ht="16.5" customHeight="1" x14ac:dyDescent="0.25">
      <c r="A287" s="15">
        <v>46</v>
      </c>
      <c r="B287" s="10" t="s">
        <v>37</v>
      </c>
      <c r="C287" s="9">
        <v>105.5</v>
      </c>
      <c r="D287" s="9"/>
      <c r="E287" s="9"/>
      <c r="F287" s="9">
        <v>3.9</v>
      </c>
      <c r="G287" s="9">
        <v>51.2</v>
      </c>
      <c r="H287" s="9">
        <v>20.6</v>
      </c>
      <c r="I287" s="9">
        <v>29.8</v>
      </c>
    </row>
    <row r="288" spans="1:9" ht="16.5" customHeight="1" x14ac:dyDescent="0.25">
      <c r="A288" s="15">
        <v>47</v>
      </c>
      <c r="B288" s="10" t="s">
        <v>258</v>
      </c>
      <c r="C288" s="9">
        <v>4.8</v>
      </c>
      <c r="D288" s="9"/>
      <c r="E288" s="9"/>
      <c r="F288" s="9"/>
      <c r="G288" s="9">
        <v>4.8</v>
      </c>
      <c r="H288" s="9"/>
      <c r="I288" s="9"/>
    </row>
    <row r="289" spans="1:9" ht="16.5" customHeight="1" x14ac:dyDescent="0.25">
      <c r="A289" s="15">
        <v>48</v>
      </c>
      <c r="B289" s="10" t="s">
        <v>259</v>
      </c>
      <c r="C289" s="9">
        <v>5.9</v>
      </c>
      <c r="D289" s="9"/>
      <c r="E289" s="9"/>
      <c r="F289" s="9"/>
      <c r="G289" s="9">
        <v>5.9</v>
      </c>
      <c r="H289" s="9"/>
      <c r="I289" s="9"/>
    </row>
    <row r="290" spans="1:9" ht="16.5" customHeight="1" x14ac:dyDescent="0.25">
      <c r="A290" s="15">
        <v>49</v>
      </c>
      <c r="B290" s="10" t="s">
        <v>260</v>
      </c>
      <c r="C290" s="9">
        <v>1.7</v>
      </c>
      <c r="D290" s="9"/>
      <c r="E290" s="9"/>
      <c r="F290" s="9"/>
      <c r="G290" s="9">
        <v>1.7</v>
      </c>
      <c r="H290" s="9"/>
      <c r="I290" s="9"/>
    </row>
    <row r="291" spans="1:9" ht="16.5" customHeight="1" x14ac:dyDescent="0.25">
      <c r="A291" s="15">
        <v>50</v>
      </c>
      <c r="B291" s="10" t="s">
        <v>211</v>
      </c>
      <c r="C291" s="9">
        <v>5.2</v>
      </c>
      <c r="D291" s="9"/>
      <c r="E291" s="9"/>
      <c r="F291" s="9"/>
      <c r="G291" s="9">
        <v>5.2</v>
      </c>
      <c r="H291" s="9"/>
      <c r="I291" s="9"/>
    </row>
    <row r="292" spans="1:9" ht="16.5" customHeight="1" x14ac:dyDescent="0.25">
      <c r="A292" s="15">
        <v>51</v>
      </c>
      <c r="B292" s="10" t="s">
        <v>39</v>
      </c>
      <c r="C292" s="9">
        <v>4.0999999999999996</v>
      </c>
      <c r="D292" s="9"/>
      <c r="E292" s="9"/>
      <c r="F292" s="9"/>
      <c r="G292" s="9">
        <v>4.0999999999999996</v>
      </c>
      <c r="H292" s="9"/>
      <c r="I292" s="9"/>
    </row>
    <row r="293" spans="1:9" ht="16.5" customHeight="1" x14ac:dyDescent="0.25">
      <c r="A293" s="15">
        <v>52</v>
      </c>
      <c r="B293" s="10" t="s">
        <v>261</v>
      </c>
      <c r="C293" s="9">
        <v>21.2</v>
      </c>
      <c r="D293" s="9"/>
      <c r="E293" s="9"/>
      <c r="F293" s="9"/>
      <c r="G293" s="9"/>
      <c r="H293" s="9">
        <v>21.2</v>
      </c>
      <c r="I293" s="9"/>
    </row>
    <row r="294" spans="1:9" ht="16.5" customHeight="1" x14ac:dyDescent="0.25">
      <c r="A294" s="15">
        <v>53</v>
      </c>
      <c r="B294" s="10" t="s">
        <v>262</v>
      </c>
      <c r="C294" s="9">
        <v>3.4</v>
      </c>
      <c r="D294" s="9"/>
      <c r="E294" s="9"/>
      <c r="F294" s="9"/>
      <c r="G294" s="9">
        <v>1.2</v>
      </c>
      <c r="H294" s="9"/>
      <c r="I294" s="9">
        <v>2.2000000000000002</v>
      </c>
    </row>
    <row r="295" spans="1:9" ht="16.5" customHeight="1" x14ac:dyDescent="0.25">
      <c r="A295" s="15">
        <v>54</v>
      </c>
      <c r="B295" s="10" t="s">
        <v>263</v>
      </c>
      <c r="C295" s="9">
        <v>2.7</v>
      </c>
      <c r="D295" s="9"/>
      <c r="E295" s="9"/>
      <c r="F295" s="9"/>
      <c r="G295" s="9">
        <v>2.7</v>
      </c>
      <c r="H295" s="9"/>
      <c r="I295" s="9"/>
    </row>
    <row r="296" spans="1:9" ht="16.5" customHeight="1" x14ac:dyDescent="0.25">
      <c r="A296" s="15">
        <v>55</v>
      </c>
      <c r="B296" s="10" t="s">
        <v>264</v>
      </c>
      <c r="C296" s="9">
        <v>7.2</v>
      </c>
      <c r="D296" s="9"/>
      <c r="E296" s="9"/>
      <c r="F296" s="9"/>
      <c r="G296" s="9"/>
      <c r="H296" s="9">
        <v>7.2</v>
      </c>
      <c r="I296" s="9"/>
    </row>
    <row r="297" spans="1:9" ht="16.5" customHeight="1" x14ac:dyDescent="0.25">
      <c r="A297" s="15">
        <v>56</v>
      </c>
      <c r="B297" s="10" t="s">
        <v>265</v>
      </c>
      <c r="C297" s="9">
        <v>3.3</v>
      </c>
      <c r="D297" s="9"/>
      <c r="E297" s="9"/>
      <c r="F297" s="9"/>
      <c r="G297" s="9">
        <v>3.3</v>
      </c>
      <c r="H297" s="9"/>
      <c r="I297" s="9"/>
    </row>
    <row r="298" spans="1:9" ht="16.5" customHeight="1" x14ac:dyDescent="0.25">
      <c r="A298" s="15">
        <v>57</v>
      </c>
      <c r="B298" s="10" t="s">
        <v>40</v>
      </c>
      <c r="C298" s="9">
        <v>7.8</v>
      </c>
      <c r="D298" s="9"/>
      <c r="E298" s="9"/>
      <c r="F298" s="9"/>
      <c r="G298" s="9">
        <v>7.8</v>
      </c>
      <c r="H298" s="9"/>
      <c r="I298" s="9"/>
    </row>
    <row r="299" spans="1:9" ht="16.5" customHeight="1" x14ac:dyDescent="0.25">
      <c r="A299" s="15">
        <v>58</v>
      </c>
      <c r="B299" s="10" t="s">
        <v>266</v>
      </c>
      <c r="C299" s="9">
        <v>7.9</v>
      </c>
      <c r="D299" s="9"/>
      <c r="E299" s="9"/>
      <c r="F299" s="9"/>
      <c r="G299" s="9">
        <v>7.9</v>
      </c>
      <c r="H299" s="9"/>
      <c r="I299" s="9"/>
    </row>
    <row r="300" spans="1:9" ht="16.5" customHeight="1" x14ac:dyDescent="0.25">
      <c r="A300" s="15">
        <v>59</v>
      </c>
      <c r="B300" s="10" t="s">
        <v>267</v>
      </c>
      <c r="C300" s="9">
        <v>4.5999999999999996</v>
      </c>
      <c r="D300" s="9"/>
      <c r="E300" s="9"/>
      <c r="F300" s="9"/>
      <c r="G300" s="9"/>
      <c r="H300" s="9">
        <v>4.5999999999999996</v>
      </c>
      <c r="I300" s="9"/>
    </row>
    <row r="301" spans="1:9" ht="16.5" customHeight="1" x14ac:dyDescent="0.25">
      <c r="A301" s="15">
        <v>60</v>
      </c>
      <c r="B301" s="10" t="s">
        <v>268</v>
      </c>
      <c r="C301" s="9">
        <v>2.8</v>
      </c>
      <c r="D301" s="9"/>
      <c r="E301" s="9"/>
      <c r="F301" s="9"/>
      <c r="G301" s="9"/>
      <c r="H301" s="9"/>
      <c r="I301" s="9">
        <v>2.8</v>
      </c>
    </row>
    <row r="302" spans="1:9" ht="16.5" customHeight="1" x14ac:dyDescent="0.25">
      <c r="A302" s="15">
        <v>61</v>
      </c>
      <c r="B302" s="10" t="s">
        <v>269</v>
      </c>
      <c r="C302" s="9">
        <v>15.5</v>
      </c>
      <c r="D302" s="9"/>
      <c r="E302" s="9"/>
      <c r="F302" s="9"/>
      <c r="G302" s="9">
        <v>15.5</v>
      </c>
      <c r="H302" s="9"/>
      <c r="I302" s="9"/>
    </row>
    <row r="303" spans="1:9" ht="16.5" customHeight="1" x14ac:dyDescent="0.25">
      <c r="A303" s="15">
        <v>62</v>
      </c>
      <c r="B303" s="10" t="s">
        <v>270</v>
      </c>
      <c r="C303" s="9">
        <v>1.9</v>
      </c>
      <c r="D303" s="9"/>
      <c r="E303" s="9"/>
      <c r="F303" s="9"/>
      <c r="G303" s="9">
        <v>1.9</v>
      </c>
      <c r="H303" s="9"/>
      <c r="I303" s="9"/>
    </row>
    <row r="304" spans="1:9" ht="16.5" customHeight="1" x14ac:dyDescent="0.25">
      <c r="A304" s="15">
        <v>63</v>
      </c>
      <c r="B304" s="10" t="s">
        <v>271</v>
      </c>
      <c r="C304" s="9">
        <v>7.8</v>
      </c>
      <c r="D304" s="9"/>
      <c r="E304" s="9"/>
      <c r="F304" s="9"/>
      <c r="G304" s="9">
        <v>7.8</v>
      </c>
      <c r="H304" s="9"/>
      <c r="I304" s="9"/>
    </row>
    <row r="305" spans="1:9" ht="16.5" customHeight="1" x14ac:dyDescent="0.25">
      <c r="A305" s="15">
        <v>64</v>
      </c>
      <c r="B305" s="10" t="s">
        <v>272</v>
      </c>
      <c r="C305" s="9">
        <v>7.3</v>
      </c>
      <c r="D305" s="9"/>
      <c r="E305" s="9"/>
      <c r="F305" s="9"/>
      <c r="G305" s="9">
        <v>7.3</v>
      </c>
      <c r="H305" s="9"/>
      <c r="I305" s="9"/>
    </row>
    <row r="306" spans="1:9" ht="16.5" customHeight="1" x14ac:dyDescent="0.25">
      <c r="A306" s="15">
        <v>65</v>
      </c>
      <c r="B306" s="10" t="s">
        <v>56</v>
      </c>
      <c r="C306" s="9">
        <f t="shared" ref="C306" si="6">SUM(D306:H306)</f>
        <v>249.5</v>
      </c>
      <c r="D306" s="9"/>
      <c r="E306" s="9"/>
      <c r="F306" s="9"/>
      <c r="G306" s="9">
        <v>33.4</v>
      </c>
      <c r="H306" s="9">
        <v>216.1</v>
      </c>
      <c r="I306" s="9"/>
    </row>
    <row r="307" spans="1:9" ht="16.5" customHeight="1" x14ac:dyDescent="0.25">
      <c r="A307" s="15">
        <v>66</v>
      </c>
      <c r="B307" s="10" t="s">
        <v>57</v>
      </c>
      <c r="C307" s="9">
        <f t="shared" ref="C307:C310" si="7">SUM(D307:H307)</f>
        <v>60.5</v>
      </c>
      <c r="D307" s="9"/>
      <c r="E307" s="9"/>
      <c r="F307" s="9"/>
      <c r="G307" s="9">
        <v>12.8</v>
      </c>
      <c r="H307" s="9">
        <v>47.7</v>
      </c>
      <c r="I307" s="9"/>
    </row>
    <row r="308" spans="1:9" ht="16.5" customHeight="1" x14ac:dyDescent="0.25">
      <c r="A308" s="15">
        <v>67</v>
      </c>
      <c r="B308" s="10" t="s">
        <v>58</v>
      </c>
      <c r="C308" s="9">
        <v>64.099999999999994</v>
      </c>
      <c r="D308" s="9"/>
      <c r="E308" s="9"/>
      <c r="F308" s="9"/>
      <c r="G308" s="9"/>
      <c r="H308" s="9">
        <f>64.1-I308</f>
        <v>17.999999999999993</v>
      </c>
      <c r="I308" s="9">
        <v>46.1</v>
      </c>
    </row>
    <row r="309" spans="1:9" ht="16.5" customHeight="1" x14ac:dyDescent="0.25">
      <c r="A309" s="15">
        <v>68</v>
      </c>
      <c r="B309" s="10" t="s">
        <v>59</v>
      </c>
      <c r="C309" s="9">
        <f t="shared" si="7"/>
        <v>41.1</v>
      </c>
      <c r="D309" s="9"/>
      <c r="E309" s="9"/>
      <c r="F309" s="9"/>
      <c r="G309" s="9"/>
      <c r="H309" s="9">
        <v>41.1</v>
      </c>
      <c r="I309" s="9"/>
    </row>
    <row r="310" spans="1:9" ht="16.5" customHeight="1" x14ac:dyDescent="0.25">
      <c r="A310" s="15">
        <v>69</v>
      </c>
      <c r="B310" s="10" t="s">
        <v>60</v>
      </c>
      <c r="C310" s="9">
        <f t="shared" si="7"/>
        <v>35.89</v>
      </c>
      <c r="D310" s="9"/>
      <c r="E310" s="9"/>
      <c r="F310" s="9"/>
      <c r="G310" s="9"/>
      <c r="H310" s="9">
        <v>35.89</v>
      </c>
      <c r="I310" s="9"/>
    </row>
    <row r="311" spans="1:9" ht="16.5" customHeight="1" x14ac:dyDescent="0.25">
      <c r="A311" s="15">
        <v>70</v>
      </c>
      <c r="B311" s="10" t="s">
        <v>61</v>
      </c>
      <c r="C311" s="9">
        <v>25.9</v>
      </c>
      <c r="D311" s="9"/>
      <c r="E311" s="9"/>
      <c r="F311" s="9"/>
      <c r="G311" s="9"/>
      <c r="H311" s="9">
        <v>0.9</v>
      </c>
      <c r="I311" s="9">
        <v>25</v>
      </c>
    </row>
    <row r="312" spans="1:9" ht="16.5" customHeight="1" x14ac:dyDescent="0.25">
      <c r="A312" s="15">
        <v>71</v>
      </c>
      <c r="B312" s="10" t="s">
        <v>62</v>
      </c>
      <c r="C312" s="9">
        <v>11.8</v>
      </c>
      <c r="D312" s="9"/>
      <c r="E312" s="9"/>
      <c r="F312" s="9"/>
      <c r="G312" s="9"/>
      <c r="H312" s="9"/>
      <c r="I312" s="9">
        <v>11.8</v>
      </c>
    </row>
    <row r="313" spans="1:9" ht="16.5" customHeight="1" x14ac:dyDescent="0.25">
      <c r="A313" s="15">
        <v>72</v>
      </c>
      <c r="B313" s="10" t="s">
        <v>63</v>
      </c>
      <c r="C313" s="9">
        <f t="shared" ref="C313:C326" si="8">SUM(D313:H313)</f>
        <v>25</v>
      </c>
      <c r="D313" s="9"/>
      <c r="E313" s="9"/>
      <c r="F313" s="9"/>
      <c r="G313" s="9"/>
      <c r="H313" s="9">
        <v>25</v>
      </c>
      <c r="I313" s="9"/>
    </row>
    <row r="314" spans="1:9" ht="16.5" customHeight="1" x14ac:dyDescent="0.25">
      <c r="A314" s="15">
        <v>73</v>
      </c>
      <c r="B314" s="10" t="s">
        <v>64</v>
      </c>
      <c r="C314" s="9">
        <f t="shared" si="8"/>
        <v>28.9</v>
      </c>
      <c r="D314" s="9"/>
      <c r="E314" s="9"/>
      <c r="F314" s="9"/>
      <c r="G314" s="9">
        <v>28.9</v>
      </c>
      <c r="H314" s="9"/>
      <c r="I314" s="9"/>
    </row>
    <row r="315" spans="1:9" ht="16.5" customHeight="1" x14ac:dyDescent="0.25">
      <c r="A315" s="15">
        <v>74</v>
      </c>
      <c r="B315" s="10" t="s">
        <v>65</v>
      </c>
      <c r="C315" s="9">
        <v>19.399999999999999</v>
      </c>
      <c r="D315" s="9"/>
      <c r="E315" s="9"/>
      <c r="F315" s="9"/>
      <c r="G315" s="9"/>
      <c r="H315" s="9">
        <f>19.4-I315</f>
        <v>6.6399999999999988</v>
      </c>
      <c r="I315" s="9">
        <v>12.76</v>
      </c>
    </row>
    <row r="316" spans="1:9" ht="16.5" customHeight="1" x14ac:dyDescent="0.25">
      <c r="A316" s="15">
        <v>75</v>
      </c>
      <c r="B316" s="10" t="s">
        <v>66</v>
      </c>
      <c r="C316" s="9">
        <f t="shared" si="8"/>
        <v>12.3</v>
      </c>
      <c r="D316" s="9"/>
      <c r="E316" s="9"/>
      <c r="F316" s="9"/>
      <c r="G316" s="9">
        <v>12.3</v>
      </c>
      <c r="H316" s="9"/>
      <c r="I316" s="9"/>
    </row>
    <row r="317" spans="1:9" ht="16.5" customHeight="1" x14ac:dyDescent="0.25">
      <c r="A317" s="15">
        <v>76</v>
      </c>
      <c r="B317" s="10" t="s">
        <v>67</v>
      </c>
      <c r="C317" s="9">
        <f t="shared" si="8"/>
        <v>20.72</v>
      </c>
      <c r="D317" s="9"/>
      <c r="E317" s="9"/>
      <c r="F317" s="9"/>
      <c r="G317" s="9"/>
      <c r="H317" s="9">
        <v>20.72</v>
      </c>
      <c r="I317" s="9"/>
    </row>
    <row r="318" spans="1:9" ht="16.5" customHeight="1" x14ac:dyDescent="0.25">
      <c r="A318" s="15">
        <v>77</v>
      </c>
      <c r="B318" s="10" t="s">
        <v>68</v>
      </c>
      <c r="C318" s="9">
        <f t="shared" si="8"/>
        <v>22.4</v>
      </c>
      <c r="D318" s="9"/>
      <c r="E318" s="9"/>
      <c r="F318" s="9"/>
      <c r="G318" s="9"/>
      <c r="H318" s="9">
        <v>22.4</v>
      </c>
      <c r="I318" s="9"/>
    </row>
    <row r="319" spans="1:9" ht="16.5" customHeight="1" x14ac:dyDescent="0.25">
      <c r="A319" s="15">
        <v>78</v>
      </c>
      <c r="B319" s="10" t="s">
        <v>69</v>
      </c>
      <c r="C319" s="9">
        <f t="shared" si="8"/>
        <v>23.9</v>
      </c>
      <c r="D319" s="9"/>
      <c r="E319" s="9"/>
      <c r="F319" s="9"/>
      <c r="G319" s="9">
        <v>23.9</v>
      </c>
      <c r="H319" s="9"/>
      <c r="I319" s="9"/>
    </row>
    <row r="320" spans="1:9" ht="16.5" customHeight="1" x14ac:dyDescent="0.25">
      <c r="A320" s="15">
        <v>79</v>
      </c>
      <c r="B320" s="10" t="s">
        <v>70</v>
      </c>
      <c r="C320" s="9">
        <f t="shared" si="8"/>
        <v>10.02</v>
      </c>
      <c r="D320" s="9"/>
      <c r="E320" s="9"/>
      <c r="F320" s="9"/>
      <c r="G320" s="9"/>
      <c r="H320" s="9">
        <v>10.02</v>
      </c>
      <c r="I320" s="9"/>
    </row>
    <row r="321" spans="1:9" ht="16.5" customHeight="1" x14ac:dyDescent="0.25">
      <c r="A321" s="15">
        <v>80</v>
      </c>
      <c r="B321" s="10" t="s">
        <v>71</v>
      </c>
      <c r="C321" s="9">
        <f t="shared" si="8"/>
        <v>8.6999999999999993</v>
      </c>
      <c r="D321" s="9"/>
      <c r="E321" s="9"/>
      <c r="F321" s="9"/>
      <c r="G321" s="9"/>
      <c r="H321" s="9">
        <v>8.6999999999999993</v>
      </c>
      <c r="I321" s="9"/>
    </row>
    <row r="322" spans="1:9" ht="16.5" customHeight="1" x14ac:dyDescent="0.25">
      <c r="A322" s="15">
        <v>81</v>
      </c>
      <c r="B322" s="10" t="s">
        <v>72</v>
      </c>
      <c r="C322" s="9">
        <v>15</v>
      </c>
      <c r="D322" s="9"/>
      <c r="E322" s="9"/>
      <c r="F322" s="9"/>
      <c r="G322" s="9"/>
      <c r="H322" s="9"/>
      <c r="I322" s="9">
        <v>15</v>
      </c>
    </row>
    <row r="323" spans="1:9" ht="16.5" customHeight="1" x14ac:dyDescent="0.25">
      <c r="A323" s="15">
        <v>82</v>
      </c>
      <c r="B323" s="10" t="s">
        <v>73</v>
      </c>
      <c r="C323" s="9">
        <f t="shared" si="8"/>
        <v>18.600000000000001</v>
      </c>
      <c r="D323" s="9"/>
      <c r="E323" s="9"/>
      <c r="F323" s="9"/>
      <c r="G323" s="9"/>
      <c r="H323" s="9">
        <v>18.600000000000001</v>
      </c>
      <c r="I323" s="9"/>
    </row>
    <row r="324" spans="1:9" ht="16.5" customHeight="1" x14ac:dyDescent="0.25">
      <c r="A324" s="15">
        <v>83</v>
      </c>
      <c r="B324" s="10" t="s">
        <v>74</v>
      </c>
      <c r="C324" s="9">
        <v>42.2</v>
      </c>
      <c r="D324" s="9"/>
      <c r="E324" s="9"/>
      <c r="F324" s="9"/>
      <c r="G324" s="9"/>
      <c r="H324" s="9">
        <v>0.3</v>
      </c>
      <c r="I324" s="9">
        <v>41.9</v>
      </c>
    </row>
    <row r="325" spans="1:9" ht="16.5" customHeight="1" x14ac:dyDescent="0.25">
      <c r="A325" s="15">
        <v>84</v>
      </c>
      <c r="B325" s="10" t="s">
        <v>75</v>
      </c>
      <c r="C325" s="9">
        <v>13.1</v>
      </c>
      <c r="D325" s="9"/>
      <c r="E325" s="9"/>
      <c r="F325" s="9"/>
      <c r="G325" s="9"/>
      <c r="H325" s="9"/>
      <c r="I325" s="9">
        <v>13.12</v>
      </c>
    </row>
    <row r="326" spans="1:9" ht="16.5" customHeight="1" x14ac:dyDescent="0.25">
      <c r="A326" s="15">
        <v>85</v>
      </c>
      <c r="B326" s="10" t="s">
        <v>76</v>
      </c>
      <c r="C326" s="9">
        <f t="shared" si="8"/>
        <v>15.9</v>
      </c>
      <c r="D326" s="9"/>
      <c r="E326" s="9"/>
      <c r="F326" s="9"/>
      <c r="G326" s="9"/>
      <c r="H326" s="9">
        <v>15.9</v>
      </c>
      <c r="I326" s="9"/>
    </row>
    <row r="327" spans="1:9" ht="16.5" customHeight="1" x14ac:dyDescent="0.25">
      <c r="A327" s="15">
        <v>86</v>
      </c>
      <c r="B327" s="10" t="s">
        <v>280</v>
      </c>
      <c r="C327" s="9">
        <v>69.099999999999994</v>
      </c>
      <c r="D327" s="9"/>
      <c r="E327" s="9"/>
      <c r="F327" s="9"/>
      <c r="G327" s="9"/>
      <c r="H327" s="9">
        <v>69.099999999999994</v>
      </c>
      <c r="I327" s="9"/>
    </row>
    <row r="328" spans="1:9" ht="16.5" customHeight="1" x14ac:dyDescent="0.25">
      <c r="A328" s="15">
        <v>87</v>
      </c>
      <c r="B328" s="10" t="s">
        <v>281</v>
      </c>
      <c r="C328" s="9">
        <v>25.4</v>
      </c>
      <c r="D328" s="9"/>
      <c r="E328" s="9"/>
      <c r="F328" s="9"/>
      <c r="G328" s="9"/>
      <c r="H328" s="9"/>
      <c r="I328" s="9">
        <v>25.4</v>
      </c>
    </row>
    <row r="329" spans="1:9" ht="16.5" customHeight="1" x14ac:dyDescent="0.25">
      <c r="A329" s="15">
        <v>88</v>
      </c>
      <c r="B329" s="10" t="s">
        <v>79</v>
      </c>
      <c r="C329" s="9">
        <v>13.3</v>
      </c>
      <c r="D329" s="9"/>
      <c r="E329" s="9"/>
      <c r="F329" s="9"/>
      <c r="G329" s="9"/>
      <c r="H329" s="9"/>
      <c r="I329" s="9">
        <v>13.3</v>
      </c>
    </row>
    <row r="330" spans="1:9" ht="16.5" customHeight="1" x14ac:dyDescent="0.25">
      <c r="A330" s="15">
        <v>89</v>
      </c>
      <c r="B330" s="10" t="s">
        <v>80</v>
      </c>
      <c r="C330" s="9">
        <v>24.4</v>
      </c>
      <c r="D330" s="9"/>
      <c r="E330" s="9"/>
      <c r="F330" s="9"/>
      <c r="G330" s="9"/>
      <c r="H330" s="9"/>
      <c r="I330" s="9">
        <v>24.4</v>
      </c>
    </row>
    <row r="331" spans="1:9" ht="16.5" customHeight="1" x14ac:dyDescent="0.25">
      <c r="A331" s="15">
        <v>90</v>
      </c>
      <c r="B331" s="10" t="s">
        <v>282</v>
      </c>
      <c r="C331" s="9">
        <v>2.8</v>
      </c>
      <c r="D331" s="9"/>
      <c r="E331" s="9"/>
      <c r="F331" s="9"/>
      <c r="G331" s="9"/>
      <c r="H331" s="9"/>
      <c r="I331" s="9">
        <v>2.8</v>
      </c>
    </row>
    <row r="332" spans="1:9" ht="16.5" customHeight="1" x14ac:dyDescent="0.25">
      <c r="A332" s="15">
        <v>91</v>
      </c>
      <c r="B332" s="10" t="s">
        <v>283</v>
      </c>
      <c r="C332" s="9">
        <v>3</v>
      </c>
      <c r="D332" s="9"/>
      <c r="E332" s="9"/>
      <c r="F332" s="9"/>
      <c r="G332" s="9"/>
      <c r="H332" s="9"/>
      <c r="I332" s="9">
        <v>3</v>
      </c>
    </row>
    <row r="333" spans="1:9" ht="16.5" customHeight="1" x14ac:dyDescent="0.25">
      <c r="A333" s="15">
        <v>92</v>
      </c>
      <c r="B333" s="10" t="s">
        <v>83</v>
      </c>
      <c r="C333" s="9">
        <v>11</v>
      </c>
      <c r="D333" s="9"/>
      <c r="E333" s="9"/>
      <c r="F333" s="9"/>
      <c r="G333" s="9"/>
      <c r="H333" s="9">
        <v>2.4</v>
      </c>
      <c r="I333" s="9">
        <v>8.5500000000000007</v>
      </c>
    </row>
    <row r="334" spans="1:9" ht="16.5" customHeight="1" x14ac:dyDescent="0.25">
      <c r="A334" s="15">
        <v>93</v>
      </c>
      <c r="B334" s="10" t="s">
        <v>84</v>
      </c>
      <c r="C334" s="9">
        <v>14.5</v>
      </c>
      <c r="D334" s="9"/>
      <c r="E334" s="9"/>
      <c r="F334" s="9"/>
      <c r="G334" s="9">
        <v>0.6</v>
      </c>
      <c r="H334" s="9"/>
      <c r="I334" s="9">
        <v>13.9</v>
      </c>
    </row>
    <row r="335" spans="1:9" ht="16.5" customHeight="1" x14ac:dyDescent="0.25">
      <c r="A335" s="15">
        <v>94</v>
      </c>
      <c r="B335" s="10" t="s">
        <v>85</v>
      </c>
      <c r="C335" s="9">
        <v>16.100000000000001</v>
      </c>
      <c r="D335" s="9"/>
      <c r="E335" s="9"/>
      <c r="F335" s="9"/>
      <c r="G335" s="9">
        <v>2.9</v>
      </c>
      <c r="H335" s="9"/>
      <c r="I335" s="9">
        <v>13.2</v>
      </c>
    </row>
    <row r="336" spans="1:9" ht="16.5" customHeight="1" x14ac:dyDescent="0.25">
      <c r="A336" s="15">
        <v>95</v>
      </c>
      <c r="B336" s="10" t="s">
        <v>86</v>
      </c>
      <c r="C336" s="9">
        <v>4.9000000000000004</v>
      </c>
      <c r="D336" s="9"/>
      <c r="E336" s="9"/>
      <c r="F336" s="9"/>
      <c r="G336" s="9"/>
      <c r="H336" s="9"/>
      <c r="I336" s="9">
        <v>4.9000000000000004</v>
      </c>
    </row>
    <row r="337" spans="1:9" ht="16.5" customHeight="1" x14ac:dyDescent="0.25">
      <c r="A337" s="15">
        <v>96</v>
      </c>
      <c r="B337" s="10" t="s">
        <v>87</v>
      </c>
      <c r="C337" s="9">
        <v>11.05</v>
      </c>
      <c r="D337" s="9"/>
      <c r="E337" s="9"/>
      <c r="F337" s="9"/>
      <c r="G337" s="9">
        <v>0.1</v>
      </c>
      <c r="H337" s="9"/>
      <c r="I337" s="9">
        <v>11</v>
      </c>
    </row>
    <row r="338" spans="1:9" ht="16.5" customHeight="1" x14ac:dyDescent="0.25">
      <c r="A338" s="15">
        <v>97</v>
      </c>
      <c r="B338" s="10" t="s">
        <v>88</v>
      </c>
      <c r="C338" s="9">
        <v>5.5</v>
      </c>
      <c r="D338" s="9"/>
      <c r="E338" s="9"/>
      <c r="F338" s="9"/>
      <c r="G338" s="9"/>
      <c r="H338" s="9"/>
      <c r="I338" s="9">
        <v>5.5</v>
      </c>
    </row>
    <row r="339" spans="1:9" ht="16.5" customHeight="1" x14ac:dyDescent="0.25">
      <c r="A339" s="15">
        <v>98</v>
      </c>
      <c r="B339" s="10" t="s">
        <v>89</v>
      </c>
      <c r="C339" s="9">
        <v>27</v>
      </c>
      <c r="D339" s="9"/>
      <c r="E339" s="9"/>
      <c r="F339" s="9"/>
      <c r="G339" s="9">
        <v>0.3</v>
      </c>
      <c r="H339" s="9"/>
      <c r="I339" s="9">
        <v>26.7</v>
      </c>
    </row>
    <row r="340" spans="1:9" ht="16.5" customHeight="1" x14ac:dyDescent="0.25">
      <c r="A340" s="15">
        <v>99</v>
      </c>
      <c r="B340" s="10" t="s">
        <v>90</v>
      </c>
      <c r="C340" s="9">
        <v>10.6</v>
      </c>
      <c r="D340" s="9"/>
      <c r="E340" s="9"/>
      <c r="F340" s="9"/>
      <c r="G340" s="9">
        <v>0.9</v>
      </c>
      <c r="H340" s="9"/>
      <c r="I340" s="9">
        <v>9.6999999999999993</v>
      </c>
    </row>
    <row r="341" spans="1:9" ht="16.5" customHeight="1" x14ac:dyDescent="0.25">
      <c r="A341" s="15">
        <v>100</v>
      </c>
      <c r="B341" s="10" t="s">
        <v>91</v>
      </c>
      <c r="C341" s="9">
        <v>46.01</v>
      </c>
      <c r="D341" s="9"/>
      <c r="E341" s="9"/>
      <c r="F341" s="9"/>
      <c r="G341" s="9">
        <v>18</v>
      </c>
      <c r="H341" s="9"/>
      <c r="I341" s="9">
        <v>28.01</v>
      </c>
    </row>
    <row r="342" spans="1:9" ht="16.5" customHeight="1" x14ac:dyDescent="0.25">
      <c r="A342" s="15">
        <v>101</v>
      </c>
      <c r="B342" s="10" t="s">
        <v>288</v>
      </c>
      <c r="C342" s="9">
        <v>2.66</v>
      </c>
      <c r="D342" s="9"/>
      <c r="E342" s="9"/>
      <c r="F342" s="9"/>
      <c r="G342" s="9">
        <v>0.1</v>
      </c>
      <c r="H342" s="9"/>
      <c r="I342" s="9">
        <v>2.56</v>
      </c>
    </row>
    <row r="343" spans="1:9" ht="16.5" customHeight="1" x14ac:dyDescent="0.25">
      <c r="A343" s="15">
        <v>102</v>
      </c>
      <c r="B343" s="10" t="s">
        <v>93</v>
      </c>
      <c r="C343" s="9">
        <v>14.61</v>
      </c>
      <c r="D343" s="9"/>
      <c r="E343" s="9"/>
      <c r="F343" s="9"/>
      <c r="G343" s="9">
        <v>1.1599999999999999</v>
      </c>
      <c r="H343" s="9"/>
      <c r="I343" s="9">
        <v>13.45</v>
      </c>
    </row>
    <row r="344" spans="1:9" ht="16.5" customHeight="1" x14ac:dyDescent="0.25">
      <c r="A344" s="15">
        <v>103</v>
      </c>
      <c r="B344" s="10" t="s">
        <v>94</v>
      </c>
      <c r="C344" s="9">
        <v>4.4000000000000004</v>
      </c>
      <c r="D344" s="9"/>
      <c r="E344" s="9"/>
      <c r="F344" s="9"/>
      <c r="G344" s="9"/>
      <c r="H344" s="9"/>
      <c r="I344" s="9">
        <v>4.4000000000000004</v>
      </c>
    </row>
    <row r="345" spans="1:9" ht="16.5" customHeight="1" x14ac:dyDescent="0.25">
      <c r="A345" s="15">
        <v>104</v>
      </c>
      <c r="B345" s="10" t="s">
        <v>95</v>
      </c>
      <c r="C345" s="9">
        <v>19.760000000000002</v>
      </c>
      <c r="D345" s="9"/>
      <c r="E345" s="9"/>
      <c r="F345" s="9"/>
      <c r="G345" s="9"/>
      <c r="H345" s="9"/>
      <c r="I345" s="9">
        <v>19.760000000000002</v>
      </c>
    </row>
    <row r="346" spans="1:9" ht="16.5" customHeight="1" x14ac:dyDescent="0.25">
      <c r="A346" s="15">
        <v>105</v>
      </c>
      <c r="B346" s="10" t="s">
        <v>96</v>
      </c>
      <c r="C346" s="9">
        <v>32.4</v>
      </c>
      <c r="D346" s="9"/>
      <c r="E346" s="9"/>
      <c r="F346" s="9"/>
      <c r="G346" s="9"/>
      <c r="H346" s="9"/>
      <c r="I346" s="9">
        <v>32.4</v>
      </c>
    </row>
    <row r="347" spans="1:9" ht="16.5" customHeight="1" x14ac:dyDescent="0.25">
      <c r="A347" s="15">
        <v>106</v>
      </c>
      <c r="B347" s="10" t="s">
        <v>97</v>
      </c>
      <c r="C347" s="9">
        <v>7.61</v>
      </c>
      <c r="D347" s="9"/>
      <c r="E347" s="9"/>
      <c r="F347" s="9"/>
      <c r="G347" s="9"/>
      <c r="H347" s="9"/>
      <c r="I347" s="9">
        <v>7.61</v>
      </c>
    </row>
    <row r="348" spans="1:9" ht="16.5" customHeight="1" x14ac:dyDescent="0.25">
      <c r="A348" s="15">
        <v>107</v>
      </c>
      <c r="B348" s="10" t="s">
        <v>99</v>
      </c>
      <c r="C348" s="9">
        <v>222</v>
      </c>
      <c r="D348" s="9"/>
      <c r="E348" s="9"/>
      <c r="F348" s="9"/>
      <c r="G348" s="9">
        <v>138.5</v>
      </c>
      <c r="H348" s="9">
        <v>83.5</v>
      </c>
      <c r="I348" s="9"/>
    </row>
    <row r="349" spans="1:9" ht="16.5" customHeight="1" x14ac:dyDescent="0.25">
      <c r="A349" s="15">
        <v>108</v>
      </c>
      <c r="B349" s="10" t="s">
        <v>216</v>
      </c>
      <c r="C349" s="9">
        <v>93.5</v>
      </c>
      <c r="D349" s="9"/>
      <c r="E349" s="9"/>
      <c r="F349" s="9"/>
      <c r="G349" s="9">
        <v>93.5</v>
      </c>
      <c r="H349" s="9"/>
      <c r="I349" s="9"/>
    </row>
    <row r="350" spans="1:9" ht="16.5" customHeight="1" x14ac:dyDescent="0.25">
      <c r="A350" s="15">
        <v>109</v>
      </c>
      <c r="B350" s="10" t="s">
        <v>217</v>
      </c>
      <c r="C350" s="9">
        <v>15.7</v>
      </c>
      <c r="D350" s="9"/>
      <c r="E350" s="9"/>
      <c r="F350" s="9"/>
      <c r="G350" s="9"/>
      <c r="H350" s="9">
        <v>15.7</v>
      </c>
      <c r="I350" s="9"/>
    </row>
    <row r="351" spans="1:9" ht="16.5" customHeight="1" x14ac:dyDescent="0.25">
      <c r="A351" s="15">
        <v>110</v>
      </c>
      <c r="B351" s="10" t="s">
        <v>218</v>
      </c>
      <c r="C351" s="9">
        <v>7.3</v>
      </c>
      <c r="D351" s="9"/>
      <c r="E351" s="9"/>
      <c r="F351" s="9"/>
      <c r="G351" s="9"/>
      <c r="H351" s="9">
        <v>7.3</v>
      </c>
      <c r="I351" s="9"/>
    </row>
    <row r="352" spans="1:9" ht="16.5" customHeight="1" x14ac:dyDescent="0.25">
      <c r="A352" s="15">
        <v>111</v>
      </c>
      <c r="B352" s="10" t="s">
        <v>103</v>
      </c>
      <c r="C352" s="9">
        <v>10.3</v>
      </c>
      <c r="D352" s="9"/>
      <c r="E352" s="9"/>
      <c r="F352" s="9"/>
      <c r="G352" s="9"/>
      <c r="H352" s="9">
        <v>10.3</v>
      </c>
      <c r="I352" s="9"/>
    </row>
    <row r="353" spans="1:9" ht="16.5" customHeight="1" x14ac:dyDescent="0.25">
      <c r="A353" s="15">
        <v>112</v>
      </c>
      <c r="B353" s="10" t="s">
        <v>104</v>
      </c>
      <c r="C353" s="9">
        <v>8.6</v>
      </c>
      <c r="D353" s="9"/>
      <c r="E353" s="9"/>
      <c r="F353" s="9"/>
      <c r="G353" s="9">
        <v>8.6</v>
      </c>
      <c r="H353" s="9"/>
      <c r="I353" s="9"/>
    </row>
    <row r="354" spans="1:9" ht="16.5" customHeight="1" x14ac:dyDescent="0.25">
      <c r="A354" s="15">
        <v>113</v>
      </c>
      <c r="B354" s="10" t="s">
        <v>105</v>
      </c>
      <c r="C354" s="9">
        <v>9.3000000000000007</v>
      </c>
      <c r="D354" s="9"/>
      <c r="E354" s="9"/>
      <c r="F354" s="9"/>
      <c r="G354" s="9"/>
      <c r="H354" s="9">
        <v>9.3000000000000007</v>
      </c>
      <c r="I354" s="9"/>
    </row>
    <row r="355" spans="1:9" ht="16.5" customHeight="1" x14ac:dyDescent="0.25">
      <c r="A355" s="15">
        <v>114</v>
      </c>
      <c r="B355" s="10" t="s">
        <v>106</v>
      </c>
      <c r="C355" s="9">
        <v>36</v>
      </c>
      <c r="D355" s="9"/>
      <c r="E355" s="9"/>
      <c r="F355" s="9"/>
      <c r="G355" s="9"/>
      <c r="H355" s="9">
        <v>36</v>
      </c>
      <c r="I355" s="9"/>
    </row>
    <row r="356" spans="1:9" ht="16.5" customHeight="1" x14ac:dyDescent="0.25">
      <c r="A356" s="15">
        <v>115</v>
      </c>
      <c r="B356" s="10" t="s">
        <v>107</v>
      </c>
      <c r="C356" s="9">
        <v>22.9</v>
      </c>
      <c r="D356" s="9"/>
      <c r="E356" s="9"/>
      <c r="F356" s="9"/>
      <c r="G356" s="9"/>
      <c r="H356" s="9">
        <v>22.9</v>
      </c>
      <c r="I356" s="9"/>
    </row>
    <row r="357" spans="1:9" ht="16.5" customHeight="1" x14ac:dyDescent="0.25">
      <c r="A357" s="15">
        <v>116</v>
      </c>
      <c r="B357" s="10" t="s">
        <v>108</v>
      </c>
      <c r="C357" s="9">
        <v>8.3000000000000007</v>
      </c>
      <c r="D357" s="9"/>
      <c r="E357" s="9"/>
      <c r="F357" s="9"/>
      <c r="G357" s="9">
        <v>8.3000000000000007</v>
      </c>
      <c r="H357" s="9"/>
      <c r="I357" s="9"/>
    </row>
    <row r="358" spans="1:9" ht="16.5" customHeight="1" x14ac:dyDescent="0.25">
      <c r="A358" s="15">
        <v>117</v>
      </c>
      <c r="B358" s="10" t="s">
        <v>109</v>
      </c>
      <c r="C358" s="9">
        <v>8.4</v>
      </c>
      <c r="D358" s="9"/>
      <c r="E358" s="9"/>
      <c r="F358" s="9"/>
      <c r="G358" s="9"/>
      <c r="H358" s="9">
        <v>8.4</v>
      </c>
      <c r="I358" s="9"/>
    </row>
    <row r="359" spans="1:9" ht="16.5" customHeight="1" x14ac:dyDescent="0.25">
      <c r="A359" s="15">
        <v>118</v>
      </c>
      <c r="B359" s="10" t="s">
        <v>110</v>
      </c>
      <c r="C359" s="9">
        <v>8.1999999999999993</v>
      </c>
      <c r="D359" s="9"/>
      <c r="E359" s="9"/>
      <c r="F359" s="9"/>
      <c r="G359" s="9"/>
      <c r="H359" s="9">
        <v>8.1999999999999993</v>
      </c>
      <c r="I359" s="9"/>
    </row>
    <row r="360" spans="1:9" ht="16.5" customHeight="1" x14ac:dyDescent="0.25">
      <c r="A360" s="15">
        <v>119</v>
      </c>
      <c r="B360" s="10" t="s">
        <v>111</v>
      </c>
      <c r="C360" s="9">
        <v>7</v>
      </c>
      <c r="D360" s="9"/>
      <c r="E360" s="9"/>
      <c r="F360" s="9"/>
      <c r="G360" s="9"/>
      <c r="H360" s="9">
        <v>7</v>
      </c>
      <c r="I360" s="9"/>
    </row>
    <row r="361" spans="1:9" ht="16.5" customHeight="1" x14ac:dyDescent="0.25">
      <c r="A361" s="15">
        <v>120</v>
      </c>
      <c r="B361" s="10" t="s">
        <v>112</v>
      </c>
      <c r="C361" s="9">
        <v>1.8</v>
      </c>
      <c r="D361" s="9"/>
      <c r="E361" s="9"/>
      <c r="F361" s="9"/>
      <c r="G361" s="9"/>
      <c r="H361" s="9">
        <v>1.8</v>
      </c>
      <c r="I361" s="9"/>
    </row>
    <row r="362" spans="1:9" ht="16.5" customHeight="1" x14ac:dyDescent="0.25">
      <c r="A362" s="15">
        <v>121</v>
      </c>
      <c r="B362" s="10" t="s">
        <v>113</v>
      </c>
      <c r="C362" s="9">
        <v>12.5</v>
      </c>
      <c r="D362" s="9"/>
      <c r="E362" s="9"/>
      <c r="F362" s="9"/>
      <c r="G362" s="9"/>
      <c r="H362" s="9">
        <v>12.5</v>
      </c>
      <c r="I362" s="9"/>
    </row>
    <row r="363" spans="1:9" ht="16.5" customHeight="1" x14ac:dyDescent="0.25">
      <c r="A363" s="15">
        <v>122</v>
      </c>
      <c r="B363" s="10" t="s">
        <v>115</v>
      </c>
      <c r="C363" s="9">
        <v>35.994999999999997</v>
      </c>
      <c r="D363" s="9"/>
      <c r="E363" s="9"/>
      <c r="F363" s="9"/>
      <c r="G363" s="9">
        <v>18</v>
      </c>
      <c r="H363" s="9">
        <v>5.56</v>
      </c>
      <c r="I363" s="9">
        <v>12.435</v>
      </c>
    </row>
    <row r="364" spans="1:9" ht="16.5" customHeight="1" x14ac:dyDescent="0.25">
      <c r="A364" s="15">
        <v>123</v>
      </c>
      <c r="B364" s="10" t="s">
        <v>292</v>
      </c>
      <c r="C364" s="9">
        <v>3.4</v>
      </c>
      <c r="D364" s="9"/>
      <c r="E364" s="9"/>
      <c r="F364" s="9"/>
      <c r="G364" s="9"/>
      <c r="H364" s="9"/>
      <c r="I364" s="9">
        <v>3.4</v>
      </c>
    </row>
    <row r="365" spans="1:9" ht="16.5" customHeight="1" x14ac:dyDescent="0.25">
      <c r="A365" s="15">
        <v>124</v>
      </c>
      <c r="B365" s="10" t="s">
        <v>117</v>
      </c>
      <c r="C365" s="9">
        <v>31</v>
      </c>
      <c r="D365" s="9"/>
      <c r="E365" s="9"/>
      <c r="F365" s="9"/>
      <c r="G365" s="9"/>
      <c r="H365" s="9"/>
      <c r="I365" s="9">
        <v>31</v>
      </c>
    </row>
    <row r="366" spans="1:9" ht="16.5" customHeight="1" x14ac:dyDescent="0.25">
      <c r="A366" s="15">
        <v>125</v>
      </c>
      <c r="B366" s="10" t="s">
        <v>118</v>
      </c>
      <c r="C366" s="9">
        <v>13.9</v>
      </c>
      <c r="D366" s="9"/>
      <c r="E366" s="9"/>
      <c r="F366" s="9"/>
      <c r="G366" s="9"/>
      <c r="H366" s="9"/>
      <c r="I366" s="9">
        <v>13.9</v>
      </c>
    </row>
    <row r="367" spans="1:9" ht="16.5" customHeight="1" x14ac:dyDescent="0.25">
      <c r="A367" s="15">
        <v>126</v>
      </c>
      <c r="B367" s="10" t="s">
        <v>119</v>
      </c>
      <c r="C367" s="9">
        <v>7</v>
      </c>
      <c r="D367" s="9"/>
      <c r="E367" s="9"/>
      <c r="F367" s="9"/>
      <c r="G367" s="9"/>
      <c r="H367" s="9"/>
      <c r="I367" s="9">
        <v>7</v>
      </c>
    </row>
    <row r="368" spans="1:9" ht="16.5" customHeight="1" x14ac:dyDescent="0.25">
      <c r="A368" s="15">
        <v>127</v>
      </c>
      <c r="B368" s="10" t="s">
        <v>120</v>
      </c>
      <c r="C368" s="9">
        <v>23.5</v>
      </c>
      <c r="D368" s="9"/>
      <c r="E368" s="9"/>
      <c r="F368" s="9"/>
      <c r="G368" s="9"/>
      <c r="H368" s="9"/>
      <c r="I368" s="9">
        <v>23.5</v>
      </c>
    </row>
    <row r="369" spans="1:9" ht="16.5" customHeight="1" x14ac:dyDescent="0.25">
      <c r="A369" s="15">
        <v>128</v>
      </c>
      <c r="B369" s="10" t="s">
        <v>293</v>
      </c>
      <c r="C369" s="9">
        <v>4</v>
      </c>
      <c r="D369" s="9"/>
      <c r="E369" s="9"/>
      <c r="F369" s="9"/>
      <c r="G369" s="9"/>
      <c r="H369" s="9"/>
      <c r="I369" s="9">
        <v>4</v>
      </c>
    </row>
    <row r="370" spans="1:9" ht="16.5" customHeight="1" x14ac:dyDescent="0.25">
      <c r="A370" s="15">
        <v>129</v>
      </c>
      <c r="B370" s="10" t="s">
        <v>294</v>
      </c>
      <c r="C370" s="9">
        <v>33.799999999999997</v>
      </c>
      <c r="D370" s="9"/>
      <c r="E370" s="9"/>
      <c r="F370" s="9">
        <v>16.100000000000001</v>
      </c>
      <c r="G370" s="9"/>
      <c r="H370" s="9"/>
      <c r="I370" s="9">
        <v>17.7</v>
      </c>
    </row>
    <row r="371" spans="1:9" ht="16.5" customHeight="1" x14ac:dyDescent="0.25">
      <c r="A371" s="15">
        <v>130</v>
      </c>
      <c r="B371" s="10" t="s">
        <v>295</v>
      </c>
      <c r="C371" s="9">
        <v>7.3710000000000004</v>
      </c>
      <c r="D371" s="9"/>
      <c r="E371" s="9"/>
      <c r="F371" s="9"/>
      <c r="G371" s="9"/>
      <c r="H371" s="9"/>
      <c r="I371" s="9">
        <v>7.4</v>
      </c>
    </row>
    <row r="372" spans="1:9" ht="16.5" customHeight="1" x14ac:dyDescent="0.25">
      <c r="A372" s="15">
        <v>131</v>
      </c>
      <c r="B372" s="10" t="s">
        <v>124</v>
      </c>
      <c r="C372" s="9">
        <v>4.8</v>
      </c>
      <c r="D372" s="9"/>
      <c r="E372" s="9"/>
      <c r="F372" s="9"/>
      <c r="G372" s="9"/>
      <c r="H372" s="9">
        <v>0.2</v>
      </c>
      <c r="I372" s="9">
        <v>4.5999999999999996</v>
      </c>
    </row>
    <row r="373" spans="1:9" ht="16.5" customHeight="1" x14ac:dyDescent="0.25">
      <c r="A373" s="15">
        <v>132</v>
      </c>
      <c r="B373" s="10" t="s">
        <v>299</v>
      </c>
      <c r="C373" s="9">
        <v>21.9</v>
      </c>
      <c r="D373" s="9"/>
      <c r="E373" s="9"/>
      <c r="F373" s="9"/>
      <c r="G373" s="9"/>
      <c r="H373" s="9">
        <f>21.9-6.9</f>
        <v>14.999999999999998</v>
      </c>
      <c r="I373" s="9">
        <v>6.9</v>
      </c>
    </row>
    <row r="374" spans="1:9" ht="16.5" customHeight="1" x14ac:dyDescent="0.25">
      <c r="A374" s="15">
        <v>133</v>
      </c>
      <c r="B374" s="10" t="s">
        <v>300</v>
      </c>
      <c r="C374" s="9">
        <v>29.3</v>
      </c>
      <c r="D374" s="9"/>
      <c r="E374" s="9"/>
      <c r="F374" s="9"/>
      <c r="G374" s="9">
        <v>11.9</v>
      </c>
      <c r="H374" s="9"/>
      <c r="I374" s="9">
        <v>17.399999999999999</v>
      </c>
    </row>
    <row r="375" spans="1:9" ht="16.5" customHeight="1" x14ac:dyDescent="0.25">
      <c r="A375" s="15">
        <v>134</v>
      </c>
      <c r="B375" s="10" t="s">
        <v>301</v>
      </c>
      <c r="C375" s="9">
        <v>16.5</v>
      </c>
      <c r="D375" s="9"/>
      <c r="E375" s="9"/>
      <c r="F375" s="9"/>
      <c r="G375" s="9">
        <v>16.5</v>
      </c>
      <c r="H375" s="9"/>
      <c r="I375" s="9"/>
    </row>
    <row r="376" spans="1:9" ht="16.5" customHeight="1" x14ac:dyDescent="0.25">
      <c r="A376" s="15">
        <v>135</v>
      </c>
      <c r="B376" s="10" t="s">
        <v>302</v>
      </c>
      <c r="C376" s="9">
        <v>4.0999999999999996</v>
      </c>
      <c r="D376" s="9"/>
      <c r="E376" s="9"/>
      <c r="F376" s="9"/>
      <c r="G376" s="9"/>
      <c r="H376" s="9">
        <v>4.0999999999999996</v>
      </c>
      <c r="I376" s="9"/>
    </row>
    <row r="377" spans="1:9" ht="16.5" customHeight="1" x14ac:dyDescent="0.25">
      <c r="A377" s="15">
        <v>136</v>
      </c>
      <c r="B377" s="10" t="s">
        <v>129</v>
      </c>
      <c r="C377" s="9">
        <v>0.6</v>
      </c>
      <c r="D377" s="9"/>
      <c r="E377" s="9"/>
      <c r="F377" s="9"/>
      <c r="G377" s="9">
        <v>0.6</v>
      </c>
      <c r="H377" s="9"/>
      <c r="I377" s="9"/>
    </row>
    <row r="378" spans="1:9" ht="16.5" customHeight="1" x14ac:dyDescent="0.25">
      <c r="A378" s="15">
        <v>137</v>
      </c>
      <c r="B378" s="10" t="s">
        <v>130</v>
      </c>
      <c r="C378" s="9">
        <v>54.9</v>
      </c>
      <c r="D378" s="9"/>
      <c r="E378" s="9"/>
      <c r="F378" s="9">
        <v>36.700000000000003</v>
      </c>
      <c r="G378" s="9"/>
      <c r="H378" s="9"/>
      <c r="I378" s="9">
        <v>18.2</v>
      </c>
    </row>
    <row r="379" spans="1:9" ht="16.5" customHeight="1" x14ac:dyDescent="0.25">
      <c r="A379" s="15">
        <v>138</v>
      </c>
      <c r="B379" s="10" t="s">
        <v>131</v>
      </c>
      <c r="C379" s="9">
        <v>57.9</v>
      </c>
      <c r="D379" s="9"/>
      <c r="E379" s="9"/>
      <c r="F379" s="9"/>
      <c r="G379" s="9"/>
      <c r="H379" s="9"/>
      <c r="I379" s="9">
        <v>57.9</v>
      </c>
    </row>
    <row r="380" spans="1:9" ht="16.5" customHeight="1" x14ac:dyDescent="0.25">
      <c r="A380" s="15">
        <v>139</v>
      </c>
      <c r="B380" s="10" t="s">
        <v>132</v>
      </c>
      <c r="C380" s="9">
        <v>22.7</v>
      </c>
      <c r="D380" s="9"/>
      <c r="E380" s="9"/>
      <c r="F380" s="9"/>
      <c r="G380" s="9">
        <v>3.7</v>
      </c>
      <c r="H380" s="9"/>
      <c r="I380" s="9">
        <v>19</v>
      </c>
    </row>
    <row r="381" spans="1:9" ht="16.5" customHeight="1" x14ac:dyDescent="0.25">
      <c r="A381" s="15">
        <v>140</v>
      </c>
      <c r="B381" s="10" t="s">
        <v>133</v>
      </c>
      <c r="C381" s="9">
        <v>5.5</v>
      </c>
      <c r="D381" s="9"/>
      <c r="E381" s="9"/>
      <c r="F381" s="9"/>
      <c r="G381" s="9"/>
      <c r="H381" s="9">
        <v>5.5</v>
      </c>
      <c r="I381" s="9">
        <v>0</v>
      </c>
    </row>
    <row r="382" spans="1:9" ht="16.5" customHeight="1" x14ac:dyDescent="0.25">
      <c r="A382" s="15">
        <v>141</v>
      </c>
      <c r="B382" s="10" t="s">
        <v>134</v>
      </c>
      <c r="C382" s="9">
        <v>9</v>
      </c>
      <c r="D382" s="9"/>
      <c r="E382" s="9"/>
      <c r="F382" s="9"/>
      <c r="G382" s="9"/>
      <c r="H382" s="9">
        <v>1.5</v>
      </c>
      <c r="I382" s="9">
        <v>7.5</v>
      </c>
    </row>
    <row r="383" spans="1:9" ht="16.5" customHeight="1" x14ac:dyDescent="0.25">
      <c r="A383" s="15">
        <v>142</v>
      </c>
      <c r="B383" s="10" t="s">
        <v>135</v>
      </c>
      <c r="C383" s="9">
        <v>23.1</v>
      </c>
      <c r="D383" s="9"/>
      <c r="E383" s="9"/>
      <c r="F383" s="9"/>
      <c r="G383" s="9"/>
      <c r="H383" s="9"/>
      <c r="I383" s="9">
        <v>23.1</v>
      </c>
    </row>
    <row r="384" spans="1:9" ht="16.5" customHeight="1" x14ac:dyDescent="0.25">
      <c r="A384" s="15">
        <v>143</v>
      </c>
      <c r="B384" s="10" t="s">
        <v>136</v>
      </c>
      <c r="C384" s="9">
        <v>6.7</v>
      </c>
      <c r="D384" s="9"/>
      <c r="E384" s="9"/>
      <c r="F384" s="9"/>
      <c r="G384" s="9"/>
      <c r="H384" s="9">
        <v>2.8</v>
      </c>
      <c r="I384" s="9">
        <v>3.9</v>
      </c>
    </row>
    <row r="385" spans="1:9" ht="16.5" customHeight="1" x14ac:dyDescent="0.25">
      <c r="A385" s="15">
        <v>144</v>
      </c>
      <c r="B385" s="10" t="s">
        <v>137</v>
      </c>
      <c r="C385" s="9">
        <v>22.1</v>
      </c>
      <c r="D385" s="9"/>
      <c r="E385" s="9"/>
      <c r="F385" s="9"/>
      <c r="G385" s="9"/>
      <c r="H385" s="9">
        <v>1.3</v>
      </c>
      <c r="I385" s="9">
        <v>20.8</v>
      </c>
    </row>
    <row r="386" spans="1:9" ht="16.5" customHeight="1" x14ac:dyDescent="0.25">
      <c r="A386" s="15">
        <v>145</v>
      </c>
      <c r="B386" s="10" t="s">
        <v>138</v>
      </c>
      <c r="C386" s="9">
        <v>9.5</v>
      </c>
      <c r="D386" s="9"/>
      <c r="E386" s="9"/>
      <c r="F386" s="9"/>
      <c r="G386" s="9"/>
      <c r="H386" s="9"/>
      <c r="I386" s="9">
        <v>9.5</v>
      </c>
    </row>
    <row r="387" spans="1:9" ht="16.5" customHeight="1" x14ac:dyDescent="0.25">
      <c r="A387" s="15">
        <v>146</v>
      </c>
      <c r="B387" s="10" t="s">
        <v>139</v>
      </c>
      <c r="C387" s="9">
        <v>8</v>
      </c>
      <c r="D387" s="9"/>
      <c r="E387" s="9"/>
      <c r="F387" s="9"/>
      <c r="G387" s="9"/>
      <c r="H387" s="9">
        <v>0</v>
      </c>
      <c r="I387" s="9">
        <v>8</v>
      </c>
    </row>
    <row r="388" spans="1:9" ht="16.5" customHeight="1" x14ac:dyDescent="0.25">
      <c r="A388" s="15">
        <v>147</v>
      </c>
      <c r="B388" s="10" t="s">
        <v>140</v>
      </c>
      <c r="C388" s="9">
        <v>15.8</v>
      </c>
      <c r="D388" s="9"/>
      <c r="E388" s="9"/>
      <c r="F388" s="9"/>
      <c r="G388" s="9"/>
      <c r="H388" s="9">
        <v>5.7</v>
      </c>
      <c r="I388" s="9">
        <v>10.1</v>
      </c>
    </row>
    <row r="389" spans="1:9" ht="16.5" customHeight="1" x14ac:dyDescent="0.25">
      <c r="A389" s="15">
        <v>148</v>
      </c>
      <c r="B389" s="10" t="s">
        <v>141</v>
      </c>
      <c r="C389" s="9">
        <v>75.5</v>
      </c>
      <c r="D389" s="9"/>
      <c r="E389" s="9"/>
      <c r="F389" s="9"/>
      <c r="G389" s="9"/>
      <c r="H389" s="9"/>
      <c r="I389" s="9">
        <v>75.5</v>
      </c>
    </row>
    <row r="390" spans="1:9" ht="16.5" customHeight="1" x14ac:dyDescent="0.25">
      <c r="A390" s="15">
        <v>149</v>
      </c>
      <c r="B390" s="10" t="s">
        <v>142</v>
      </c>
      <c r="C390" s="9">
        <v>25.9</v>
      </c>
      <c r="D390" s="9"/>
      <c r="E390" s="9"/>
      <c r="F390" s="9"/>
      <c r="G390" s="9"/>
      <c r="H390" s="9"/>
      <c r="I390" s="9">
        <v>25.9</v>
      </c>
    </row>
    <row r="391" spans="1:9" ht="16.5" customHeight="1" x14ac:dyDescent="0.25">
      <c r="A391" s="15">
        <v>150</v>
      </c>
      <c r="B391" s="10" t="s">
        <v>143</v>
      </c>
      <c r="C391" s="9">
        <v>22.3</v>
      </c>
      <c r="D391" s="9"/>
      <c r="E391" s="9"/>
      <c r="F391" s="9"/>
      <c r="G391" s="9"/>
      <c r="H391" s="9"/>
      <c r="I391" s="9">
        <v>22.3</v>
      </c>
    </row>
    <row r="392" spans="1:9" ht="16.5" customHeight="1" x14ac:dyDescent="0.25">
      <c r="A392" s="15">
        <v>151</v>
      </c>
      <c r="B392" s="10" t="s">
        <v>144</v>
      </c>
      <c r="C392" s="9">
        <v>6.9</v>
      </c>
      <c r="D392" s="9"/>
      <c r="E392" s="9"/>
      <c r="F392" s="9"/>
      <c r="G392" s="9"/>
      <c r="H392" s="9"/>
      <c r="I392" s="9">
        <v>6.9</v>
      </c>
    </row>
    <row r="393" spans="1:9" ht="16.5" customHeight="1" x14ac:dyDescent="0.25">
      <c r="A393" s="15">
        <v>152</v>
      </c>
      <c r="B393" s="10" t="s">
        <v>145</v>
      </c>
      <c r="C393" s="9">
        <v>0</v>
      </c>
      <c r="D393" s="9"/>
      <c r="E393" s="9"/>
      <c r="F393" s="9"/>
      <c r="G393" s="9"/>
      <c r="H393" s="9"/>
      <c r="I393" s="9"/>
    </row>
    <row r="394" spans="1:9" ht="16.5" customHeight="1" x14ac:dyDescent="0.25">
      <c r="A394" s="15">
        <v>153</v>
      </c>
      <c r="B394" s="10" t="s">
        <v>146</v>
      </c>
      <c r="C394" s="9">
        <v>3.5</v>
      </c>
      <c r="D394" s="9"/>
      <c r="E394" s="9"/>
      <c r="F394" s="9"/>
      <c r="G394" s="9"/>
      <c r="H394" s="9"/>
      <c r="I394" s="9">
        <v>3.5</v>
      </c>
    </row>
    <row r="395" spans="1:9" ht="16.5" customHeight="1" x14ac:dyDescent="0.25">
      <c r="A395" s="15">
        <v>154</v>
      </c>
      <c r="B395" s="10" t="s">
        <v>147</v>
      </c>
      <c r="C395" s="9">
        <v>22.4</v>
      </c>
      <c r="D395" s="9"/>
      <c r="E395" s="9"/>
      <c r="F395" s="9"/>
      <c r="G395" s="9"/>
      <c r="H395" s="9"/>
      <c r="I395" s="9">
        <v>22.4</v>
      </c>
    </row>
    <row r="396" spans="1:9" ht="16.5" customHeight="1" x14ac:dyDescent="0.25">
      <c r="A396" s="15">
        <v>155</v>
      </c>
      <c r="B396" s="10" t="s">
        <v>148</v>
      </c>
      <c r="C396" s="9">
        <v>2.4</v>
      </c>
      <c r="D396" s="9"/>
      <c r="E396" s="9"/>
      <c r="F396" s="9"/>
      <c r="G396" s="9"/>
      <c r="H396" s="9"/>
      <c r="I396" s="9">
        <v>2.4</v>
      </c>
    </row>
    <row r="397" spans="1:9" ht="16.5" customHeight="1" x14ac:dyDescent="0.25">
      <c r="A397" s="15">
        <v>156</v>
      </c>
      <c r="B397" s="10" t="s">
        <v>149</v>
      </c>
      <c r="C397" s="9">
        <v>18.2</v>
      </c>
      <c r="D397" s="9"/>
      <c r="E397" s="9"/>
      <c r="F397" s="9"/>
      <c r="G397" s="9"/>
      <c r="H397" s="9"/>
      <c r="I397" s="9">
        <v>18.2</v>
      </c>
    </row>
    <row r="398" spans="1:9" ht="16.5" customHeight="1" x14ac:dyDescent="0.25">
      <c r="A398" s="15">
        <v>157</v>
      </c>
      <c r="B398" s="10" t="s">
        <v>150</v>
      </c>
      <c r="C398" s="9">
        <v>7</v>
      </c>
      <c r="D398" s="9"/>
      <c r="E398" s="9"/>
      <c r="F398" s="9"/>
      <c r="G398" s="9"/>
      <c r="H398" s="9"/>
      <c r="I398" s="9">
        <v>7</v>
      </c>
    </row>
    <row r="399" spans="1:9" ht="16.5" customHeight="1" x14ac:dyDescent="0.25">
      <c r="A399" s="15">
        <v>158</v>
      </c>
      <c r="B399" s="10" t="s">
        <v>151</v>
      </c>
      <c r="C399" s="9">
        <v>24.4</v>
      </c>
      <c r="D399" s="9"/>
      <c r="E399" s="9">
        <v>1.4</v>
      </c>
      <c r="F399" s="9">
        <v>3.3</v>
      </c>
      <c r="G399" s="9"/>
      <c r="H399" s="9"/>
      <c r="I399" s="9">
        <v>19.7</v>
      </c>
    </row>
    <row r="400" spans="1:9" ht="16.5" customHeight="1" x14ac:dyDescent="0.25">
      <c r="A400" s="15">
        <v>159</v>
      </c>
      <c r="B400" s="10" t="s">
        <v>152</v>
      </c>
      <c r="C400" s="9">
        <v>14.1</v>
      </c>
      <c r="D400" s="9"/>
      <c r="E400" s="9"/>
      <c r="F400" s="9"/>
      <c r="G400" s="9"/>
      <c r="H400" s="9"/>
      <c r="I400" s="9">
        <v>14.1</v>
      </c>
    </row>
    <row r="401" spans="1:9" ht="16.5" customHeight="1" x14ac:dyDescent="0.25">
      <c r="A401" s="15">
        <v>160</v>
      </c>
      <c r="B401" s="10" t="s">
        <v>153</v>
      </c>
      <c r="C401" s="9">
        <v>17.399999999999999</v>
      </c>
      <c r="D401" s="9"/>
      <c r="E401" s="9"/>
      <c r="F401" s="9"/>
      <c r="G401" s="9"/>
      <c r="H401" s="9"/>
      <c r="I401" s="9">
        <v>17.399999999999999</v>
      </c>
    </row>
    <row r="402" spans="1:9" ht="16.5" customHeight="1" x14ac:dyDescent="0.25">
      <c r="A402" s="15">
        <v>161</v>
      </c>
      <c r="B402" s="10" t="s">
        <v>154</v>
      </c>
      <c r="C402" s="9">
        <v>7.4</v>
      </c>
      <c r="D402" s="9"/>
      <c r="E402" s="9"/>
      <c r="F402" s="9"/>
      <c r="G402" s="9"/>
      <c r="H402" s="9"/>
      <c r="I402" s="9">
        <v>7.4</v>
      </c>
    </row>
    <row r="403" spans="1:9" ht="16.5" customHeight="1" x14ac:dyDescent="0.25">
      <c r="A403" s="15">
        <v>162</v>
      </c>
      <c r="B403" s="10" t="s">
        <v>155</v>
      </c>
      <c r="C403" s="9">
        <v>6.1</v>
      </c>
      <c r="D403" s="9"/>
      <c r="E403" s="9"/>
      <c r="F403" s="9"/>
      <c r="G403" s="9"/>
      <c r="H403" s="9"/>
      <c r="I403" s="9">
        <v>6.1</v>
      </c>
    </row>
    <row r="404" spans="1:9" ht="16.5" customHeight="1" x14ac:dyDescent="0.25">
      <c r="A404" s="15">
        <v>163</v>
      </c>
      <c r="B404" s="10" t="s">
        <v>156</v>
      </c>
      <c r="C404" s="9">
        <v>8.6</v>
      </c>
      <c r="D404" s="9"/>
      <c r="E404" s="9"/>
      <c r="F404" s="9"/>
      <c r="G404" s="9"/>
      <c r="H404" s="9"/>
      <c r="I404" s="9">
        <v>8.6</v>
      </c>
    </row>
    <row r="405" spans="1:9" ht="16.5" customHeight="1" x14ac:dyDescent="0.25">
      <c r="A405" s="15">
        <v>164</v>
      </c>
      <c r="B405" s="10" t="s">
        <v>157</v>
      </c>
      <c r="C405" s="9">
        <v>15.1</v>
      </c>
      <c r="D405" s="9"/>
      <c r="E405" s="9"/>
      <c r="F405" s="9"/>
      <c r="G405" s="9"/>
      <c r="H405" s="9"/>
      <c r="I405" s="9">
        <v>15.1</v>
      </c>
    </row>
    <row r="406" spans="1:9" ht="16.5" customHeight="1" x14ac:dyDescent="0.25">
      <c r="A406" s="15">
        <v>165</v>
      </c>
      <c r="B406" s="10" t="s">
        <v>158</v>
      </c>
      <c r="C406" s="9">
        <v>10.4</v>
      </c>
      <c r="D406" s="9"/>
      <c r="E406" s="9"/>
      <c r="F406" s="9"/>
      <c r="G406" s="9"/>
      <c r="H406" s="9"/>
      <c r="I406" s="9">
        <v>10.4</v>
      </c>
    </row>
    <row r="407" spans="1:9" ht="16.5" customHeight="1" x14ac:dyDescent="0.25">
      <c r="A407" s="15">
        <v>166</v>
      </c>
      <c r="B407" s="10" t="s">
        <v>159</v>
      </c>
      <c r="C407" s="9">
        <v>10.1</v>
      </c>
      <c r="D407" s="9"/>
      <c r="E407" s="9"/>
      <c r="F407" s="9"/>
      <c r="G407" s="9"/>
      <c r="H407" s="9"/>
      <c r="I407" s="9">
        <v>10.1</v>
      </c>
    </row>
    <row r="408" spans="1:9" ht="16.5" customHeight="1" x14ac:dyDescent="0.25">
      <c r="A408" s="15">
        <v>167</v>
      </c>
      <c r="B408" s="10" t="s">
        <v>160</v>
      </c>
      <c r="C408" s="9">
        <f>SUM(D408:I408)</f>
        <v>152</v>
      </c>
      <c r="D408" s="9"/>
      <c r="E408" s="9"/>
      <c r="F408" s="9">
        <v>38.5</v>
      </c>
      <c r="G408" s="9">
        <v>65.2</v>
      </c>
      <c r="H408" s="9">
        <v>48.3</v>
      </c>
      <c r="I408" s="9"/>
    </row>
    <row r="409" spans="1:9" ht="16.5" customHeight="1" x14ac:dyDescent="0.25">
      <c r="A409" s="15">
        <v>168</v>
      </c>
      <c r="B409" s="10" t="s">
        <v>161</v>
      </c>
      <c r="C409" s="9">
        <f>SUM(D409:I409)</f>
        <v>3.3</v>
      </c>
      <c r="D409" s="9"/>
      <c r="E409" s="9"/>
      <c r="F409" s="9"/>
      <c r="G409" s="9"/>
      <c r="H409" s="9"/>
      <c r="I409" s="9">
        <v>3.3</v>
      </c>
    </row>
    <row r="410" spans="1:9" ht="16.5" customHeight="1" x14ac:dyDescent="0.25">
      <c r="A410" s="15">
        <v>169</v>
      </c>
      <c r="B410" s="10" t="s">
        <v>162</v>
      </c>
      <c r="C410" s="9">
        <f t="shared" ref="C410:C434" si="9">SUM(D410:I410)</f>
        <v>26.4</v>
      </c>
      <c r="D410" s="9"/>
      <c r="E410" s="9"/>
      <c r="F410" s="9"/>
      <c r="G410" s="9"/>
      <c r="H410" s="9">
        <v>26.4</v>
      </c>
      <c r="I410" s="9"/>
    </row>
    <row r="411" spans="1:9" ht="16.5" customHeight="1" x14ac:dyDescent="0.25">
      <c r="A411" s="15">
        <v>170</v>
      </c>
      <c r="B411" s="10" t="s">
        <v>163</v>
      </c>
      <c r="C411" s="9">
        <f t="shared" si="9"/>
        <v>16.200000000000003</v>
      </c>
      <c r="D411" s="9"/>
      <c r="E411" s="9"/>
      <c r="F411" s="9"/>
      <c r="G411" s="9">
        <v>5.07</v>
      </c>
      <c r="H411" s="9"/>
      <c r="I411" s="9">
        <v>11.13</v>
      </c>
    </row>
    <row r="412" spans="1:9" ht="16.5" customHeight="1" x14ac:dyDescent="0.25">
      <c r="A412" s="15">
        <v>171</v>
      </c>
      <c r="B412" s="10" t="s">
        <v>164</v>
      </c>
      <c r="C412" s="9">
        <f t="shared" si="9"/>
        <v>7.1</v>
      </c>
      <c r="D412" s="9"/>
      <c r="E412" s="9"/>
      <c r="F412" s="9"/>
      <c r="G412" s="9"/>
      <c r="H412" s="9">
        <v>5.6</v>
      </c>
      <c r="I412" s="9">
        <v>1.5</v>
      </c>
    </row>
    <row r="413" spans="1:9" ht="16.5" customHeight="1" x14ac:dyDescent="0.25">
      <c r="A413" s="15">
        <v>172</v>
      </c>
      <c r="B413" s="10" t="s">
        <v>165</v>
      </c>
      <c r="C413" s="9">
        <f t="shared" si="9"/>
        <v>11</v>
      </c>
      <c r="D413" s="9"/>
      <c r="E413" s="9"/>
      <c r="F413" s="9"/>
      <c r="G413" s="9"/>
      <c r="H413" s="9">
        <v>6.5</v>
      </c>
      <c r="I413" s="9">
        <v>4.5</v>
      </c>
    </row>
    <row r="414" spans="1:9" ht="16.5" customHeight="1" x14ac:dyDescent="0.25">
      <c r="A414" s="15">
        <v>173</v>
      </c>
      <c r="B414" s="10" t="s">
        <v>166</v>
      </c>
      <c r="C414" s="9">
        <f t="shared" si="9"/>
        <v>23.4</v>
      </c>
      <c r="D414" s="9"/>
      <c r="E414" s="9"/>
      <c r="F414" s="9"/>
      <c r="G414" s="9"/>
      <c r="H414" s="9"/>
      <c r="I414" s="9">
        <v>23.4</v>
      </c>
    </row>
    <row r="415" spans="1:9" ht="16.5" customHeight="1" x14ac:dyDescent="0.25">
      <c r="A415" s="15">
        <v>174</v>
      </c>
      <c r="B415" s="10" t="s">
        <v>167</v>
      </c>
      <c r="C415" s="9">
        <f t="shared" si="9"/>
        <v>13.3</v>
      </c>
      <c r="D415" s="9"/>
      <c r="E415" s="9"/>
      <c r="F415" s="9"/>
      <c r="G415" s="9"/>
      <c r="H415" s="9">
        <v>13.3</v>
      </c>
      <c r="I415" s="9"/>
    </row>
    <row r="416" spans="1:9" ht="16.5" customHeight="1" x14ac:dyDescent="0.25">
      <c r="A416" s="15">
        <v>175</v>
      </c>
      <c r="B416" s="10" t="s">
        <v>168</v>
      </c>
      <c r="C416" s="9">
        <f t="shared" si="9"/>
        <v>7.5</v>
      </c>
      <c r="D416" s="9"/>
      <c r="E416" s="9"/>
      <c r="F416" s="9"/>
      <c r="G416" s="9"/>
      <c r="H416" s="9">
        <v>2.4</v>
      </c>
      <c r="I416" s="9">
        <v>5.0999999999999996</v>
      </c>
    </row>
    <row r="417" spans="1:9" ht="16.5" customHeight="1" x14ac:dyDescent="0.25">
      <c r="A417" s="15">
        <v>176</v>
      </c>
      <c r="B417" s="10" t="s">
        <v>169</v>
      </c>
      <c r="C417" s="9">
        <f t="shared" si="9"/>
        <v>15.7</v>
      </c>
      <c r="D417" s="9"/>
      <c r="E417" s="9"/>
      <c r="F417" s="9"/>
      <c r="G417" s="9"/>
      <c r="H417" s="9">
        <v>13.4</v>
      </c>
      <c r="I417" s="9">
        <v>2.2999999999999998</v>
      </c>
    </row>
    <row r="418" spans="1:9" ht="16.5" customHeight="1" x14ac:dyDescent="0.25">
      <c r="A418" s="15">
        <v>177</v>
      </c>
      <c r="B418" s="10" t="s">
        <v>170</v>
      </c>
      <c r="C418" s="9">
        <f t="shared" si="9"/>
        <v>22.7</v>
      </c>
      <c r="D418" s="9"/>
      <c r="E418" s="9"/>
      <c r="F418" s="9"/>
      <c r="G418" s="9"/>
      <c r="H418" s="9">
        <v>22.7</v>
      </c>
      <c r="I418" s="9"/>
    </row>
    <row r="419" spans="1:9" ht="16.5" customHeight="1" x14ac:dyDescent="0.25">
      <c r="A419" s="15">
        <v>178</v>
      </c>
      <c r="B419" s="10" t="s">
        <v>171</v>
      </c>
      <c r="C419" s="9">
        <f t="shared" si="9"/>
        <v>43.4</v>
      </c>
      <c r="D419" s="9"/>
      <c r="E419" s="9"/>
      <c r="F419" s="9"/>
      <c r="G419" s="9">
        <v>30.4</v>
      </c>
      <c r="H419" s="9">
        <v>13</v>
      </c>
      <c r="I419" s="9"/>
    </row>
    <row r="420" spans="1:9" ht="16.5" customHeight="1" x14ac:dyDescent="0.25">
      <c r="A420" s="15">
        <v>179</v>
      </c>
      <c r="B420" s="10" t="s">
        <v>172</v>
      </c>
      <c r="C420" s="9">
        <f t="shared" si="9"/>
        <v>18.899999999999999</v>
      </c>
      <c r="D420" s="9"/>
      <c r="E420" s="9"/>
      <c r="F420" s="9"/>
      <c r="G420" s="9"/>
      <c r="H420" s="9"/>
      <c r="I420" s="9">
        <v>18.899999999999999</v>
      </c>
    </row>
    <row r="421" spans="1:9" ht="16.5" customHeight="1" x14ac:dyDescent="0.25">
      <c r="A421" s="15">
        <v>180</v>
      </c>
      <c r="B421" s="10" t="s">
        <v>173</v>
      </c>
      <c r="C421" s="9">
        <f t="shared" si="9"/>
        <v>13.7</v>
      </c>
      <c r="D421" s="9"/>
      <c r="E421" s="9"/>
      <c r="F421" s="9"/>
      <c r="G421" s="9"/>
      <c r="H421" s="9"/>
      <c r="I421" s="9">
        <v>13.7</v>
      </c>
    </row>
    <row r="422" spans="1:9" ht="16.5" customHeight="1" x14ac:dyDescent="0.25">
      <c r="A422" s="15">
        <v>181</v>
      </c>
      <c r="B422" s="10" t="s">
        <v>174</v>
      </c>
      <c r="C422" s="9">
        <f t="shared" si="9"/>
        <v>13.2</v>
      </c>
      <c r="D422" s="9"/>
      <c r="E422" s="9"/>
      <c r="F422" s="9"/>
      <c r="G422" s="9">
        <v>12.1</v>
      </c>
      <c r="H422" s="9">
        <v>1.1000000000000001</v>
      </c>
      <c r="I422" s="9"/>
    </row>
    <row r="423" spans="1:9" ht="16.5" customHeight="1" x14ac:dyDescent="0.25">
      <c r="A423" s="15">
        <v>182</v>
      </c>
      <c r="B423" s="10" t="s">
        <v>175</v>
      </c>
      <c r="C423" s="9">
        <f t="shared" si="9"/>
        <v>2.2000000000000002</v>
      </c>
      <c r="D423" s="9"/>
      <c r="E423" s="9"/>
      <c r="F423" s="9"/>
      <c r="G423" s="9"/>
      <c r="H423" s="9"/>
      <c r="I423" s="9">
        <v>2.2000000000000002</v>
      </c>
    </row>
    <row r="424" spans="1:9" ht="16.5" customHeight="1" x14ac:dyDescent="0.25">
      <c r="A424" s="15">
        <v>183</v>
      </c>
      <c r="B424" s="10" t="s">
        <v>176</v>
      </c>
      <c r="C424" s="9">
        <f t="shared" si="9"/>
        <v>33.099999999999994</v>
      </c>
      <c r="D424" s="9"/>
      <c r="E424" s="9"/>
      <c r="F424" s="9">
        <v>4.7</v>
      </c>
      <c r="G424" s="9">
        <v>6</v>
      </c>
      <c r="H424" s="9">
        <v>22.4</v>
      </c>
      <c r="I424" s="9"/>
    </row>
    <row r="425" spans="1:9" ht="16.5" customHeight="1" x14ac:dyDescent="0.25">
      <c r="A425" s="15">
        <v>184</v>
      </c>
      <c r="B425" s="10" t="s">
        <v>177</v>
      </c>
      <c r="C425" s="9">
        <f t="shared" si="9"/>
        <v>9.3000000000000007</v>
      </c>
      <c r="D425" s="9"/>
      <c r="E425" s="9"/>
      <c r="F425" s="9"/>
      <c r="G425" s="9"/>
      <c r="H425" s="9"/>
      <c r="I425" s="9">
        <v>9.3000000000000007</v>
      </c>
    </row>
    <row r="426" spans="1:9" ht="16.5" customHeight="1" x14ac:dyDescent="0.25">
      <c r="A426" s="15">
        <v>185</v>
      </c>
      <c r="B426" s="10" t="s">
        <v>178</v>
      </c>
      <c r="C426" s="9">
        <f t="shared" si="9"/>
        <v>26.3</v>
      </c>
      <c r="D426" s="9"/>
      <c r="E426" s="9"/>
      <c r="F426" s="9"/>
      <c r="G426" s="9">
        <v>7.8</v>
      </c>
      <c r="H426" s="9"/>
      <c r="I426" s="9">
        <v>18.5</v>
      </c>
    </row>
    <row r="427" spans="1:9" ht="16.5" customHeight="1" x14ac:dyDescent="0.25">
      <c r="A427" s="15">
        <v>186</v>
      </c>
      <c r="B427" s="10" t="s">
        <v>179</v>
      </c>
      <c r="C427" s="9">
        <f t="shared" si="9"/>
        <v>5.5</v>
      </c>
      <c r="D427" s="9"/>
      <c r="E427" s="9"/>
      <c r="F427" s="9"/>
      <c r="G427" s="9"/>
      <c r="H427" s="9"/>
      <c r="I427" s="9">
        <v>5.5</v>
      </c>
    </row>
    <row r="428" spans="1:9" ht="16.5" customHeight="1" x14ac:dyDescent="0.25">
      <c r="A428" s="15">
        <v>187</v>
      </c>
      <c r="B428" s="10" t="s">
        <v>180</v>
      </c>
      <c r="C428" s="9">
        <f t="shared" si="9"/>
        <v>22.89</v>
      </c>
      <c r="D428" s="9"/>
      <c r="E428" s="9"/>
      <c r="F428" s="9"/>
      <c r="G428" s="9"/>
      <c r="H428" s="9"/>
      <c r="I428" s="9">
        <v>22.89</v>
      </c>
    </row>
    <row r="429" spans="1:9" ht="16.5" customHeight="1" x14ac:dyDescent="0.25">
      <c r="A429" s="15">
        <v>188</v>
      </c>
      <c r="B429" s="10" t="s">
        <v>181</v>
      </c>
      <c r="C429" s="9">
        <f t="shared" si="9"/>
        <v>34.299999999999997</v>
      </c>
      <c r="D429" s="9"/>
      <c r="E429" s="9"/>
      <c r="F429" s="9"/>
      <c r="G429" s="9">
        <v>6.6</v>
      </c>
      <c r="H429" s="9">
        <v>5.6</v>
      </c>
      <c r="I429" s="9">
        <v>22.1</v>
      </c>
    </row>
    <row r="430" spans="1:9" ht="16.5" customHeight="1" x14ac:dyDescent="0.25">
      <c r="A430" s="15">
        <v>189</v>
      </c>
      <c r="B430" s="10" t="s">
        <v>182</v>
      </c>
      <c r="C430" s="9">
        <f t="shared" si="9"/>
        <v>12.2</v>
      </c>
      <c r="D430" s="9"/>
      <c r="E430" s="9"/>
      <c r="F430" s="9"/>
      <c r="G430" s="9">
        <v>3.7</v>
      </c>
      <c r="H430" s="9"/>
      <c r="I430" s="9">
        <v>8.5</v>
      </c>
    </row>
    <row r="431" spans="1:9" ht="16.5" customHeight="1" x14ac:dyDescent="0.25">
      <c r="A431" s="15">
        <v>190</v>
      </c>
      <c r="B431" s="10" t="s">
        <v>183</v>
      </c>
      <c r="C431" s="9">
        <f t="shared" si="9"/>
        <v>4.2</v>
      </c>
      <c r="D431" s="9"/>
      <c r="E431" s="9"/>
      <c r="F431" s="9"/>
      <c r="G431" s="9"/>
      <c r="H431" s="9"/>
      <c r="I431" s="9">
        <v>4.2</v>
      </c>
    </row>
    <row r="432" spans="1:9" ht="16.5" customHeight="1" x14ac:dyDescent="0.25">
      <c r="A432" s="15">
        <v>191</v>
      </c>
      <c r="B432" s="10" t="s">
        <v>184</v>
      </c>
      <c r="C432" s="9">
        <f t="shared" si="9"/>
        <v>95.699999999999989</v>
      </c>
      <c r="D432" s="9"/>
      <c r="E432" s="9"/>
      <c r="F432" s="9"/>
      <c r="G432" s="9">
        <v>20.2</v>
      </c>
      <c r="H432" s="9">
        <v>38.9</v>
      </c>
      <c r="I432" s="9">
        <v>36.6</v>
      </c>
    </row>
    <row r="433" spans="1:9" ht="16.5" customHeight="1" x14ac:dyDescent="0.25">
      <c r="A433" s="15">
        <v>192</v>
      </c>
      <c r="B433" s="10" t="s">
        <v>185</v>
      </c>
      <c r="C433" s="9">
        <f t="shared" si="9"/>
        <v>8</v>
      </c>
      <c r="D433" s="9"/>
      <c r="E433" s="9"/>
      <c r="F433" s="9"/>
      <c r="G433" s="9"/>
      <c r="H433" s="9"/>
      <c r="I433" s="9">
        <v>8</v>
      </c>
    </row>
    <row r="434" spans="1:9" ht="16.5" customHeight="1" x14ac:dyDescent="0.25">
      <c r="A434" s="15">
        <v>193</v>
      </c>
      <c r="B434" s="10" t="s">
        <v>186</v>
      </c>
      <c r="C434" s="9">
        <f t="shared" si="9"/>
        <v>4.2</v>
      </c>
      <c r="D434" s="9"/>
      <c r="E434" s="9"/>
      <c r="F434" s="9"/>
      <c r="G434" s="9"/>
      <c r="H434" s="9"/>
      <c r="I434" s="9">
        <v>4.2</v>
      </c>
    </row>
    <row r="435" spans="1:9" ht="16.5" customHeight="1" x14ac:dyDescent="0.25">
      <c r="A435" s="15">
        <v>194</v>
      </c>
      <c r="B435" s="10" t="s">
        <v>187</v>
      </c>
      <c r="C435" s="9">
        <v>3.4</v>
      </c>
      <c r="D435" s="9"/>
      <c r="E435" s="9"/>
      <c r="F435" s="9"/>
      <c r="G435" s="9"/>
      <c r="H435" s="9"/>
      <c r="I435" s="9">
        <v>3.4</v>
      </c>
    </row>
    <row r="436" spans="1:9" ht="16.5" customHeight="1" x14ac:dyDescent="0.25">
      <c r="A436" s="15">
        <v>195</v>
      </c>
      <c r="B436" s="10" t="s">
        <v>227</v>
      </c>
      <c r="C436" s="9">
        <v>11.7</v>
      </c>
      <c r="D436" s="9"/>
      <c r="E436" s="9"/>
      <c r="F436" s="9"/>
      <c r="G436" s="9"/>
      <c r="H436" s="9"/>
      <c r="I436" s="9">
        <v>11.7</v>
      </c>
    </row>
    <row r="437" spans="1:9" ht="16.5" customHeight="1" x14ac:dyDescent="0.25">
      <c r="A437" s="15">
        <v>196</v>
      </c>
      <c r="B437" s="10" t="s">
        <v>228</v>
      </c>
      <c r="C437" s="9">
        <v>5</v>
      </c>
      <c r="D437" s="9"/>
      <c r="E437" s="9"/>
      <c r="F437" s="9"/>
      <c r="G437" s="9"/>
      <c r="H437" s="9"/>
      <c r="I437" s="9">
        <v>5</v>
      </c>
    </row>
    <row r="438" spans="1:9" ht="16.5" customHeight="1" x14ac:dyDescent="0.25">
      <c r="A438" s="15">
        <v>197</v>
      </c>
      <c r="B438" s="10" t="s">
        <v>229</v>
      </c>
      <c r="C438" s="9">
        <v>6.3</v>
      </c>
      <c r="D438" s="9"/>
      <c r="E438" s="9"/>
      <c r="F438" s="9"/>
      <c r="G438" s="9"/>
      <c r="H438" s="9"/>
      <c r="I438" s="9">
        <v>6.3</v>
      </c>
    </row>
    <row r="439" spans="1:9" ht="16.5" customHeight="1" x14ac:dyDescent="0.25">
      <c r="A439" s="15">
        <v>198</v>
      </c>
      <c r="B439" s="10" t="s">
        <v>226</v>
      </c>
      <c r="C439" s="9">
        <v>2.1</v>
      </c>
      <c r="D439" s="9"/>
      <c r="E439" s="9"/>
      <c r="F439" s="9"/>
      <c r="G439" s="9"/>
      <c r="H439" s="9"/>
      <c r="I439" s="9">
        <v>2.1</v>
      </c>
    </row>
    <row r="440" spans="1:9" ht="16.5" customHeight="1" x14ac:dyDescent="0.25">
      <c r="A440" s="15">
        <v>199</v>
      </c>
      <c r="B440" s="10" t="s">
        <v>230</v>
      </c>
      <c r="C440" s="9">
        <v>1</v>
      </c>
      <c r="D440" s="9"/>
      <c r="E440" s="9"/>
      <c r="F440" s="9"/>
      <c r="G440" s="9"/>
      <c r="H440" s="9"/>
      <c r="I440" s="9">
        <v>1</v>
      </c>
    </row>
    <row r="441" spans="1:9" ht="30.75" customHeight="1" x14ac:dyDescent="0.25">
      <c r="A441" s="15">
        <v>200</v>
      </c>
      <c r="B441" s="31" t="s">
        <v>231</v>
      </c>
      <c r="C441" s="9">
        <v>64.510000000000005</v>
      </c>
      <c r="D441" s="9"/>
      <c r="E441" s="9"/>
      <c r="F441" s="9"/>
      <c r="G441" s="9">
        <v>16.02</v>
      </c>
      <c r="H441" s="9"/>
      <c r="I441" s="9">
        <v>48.5</v>
      </c>
    </row>
    <row r="442" spans="1:9" ht="30.75" customHeight="1" x14ac:dyDescent="0.25">
      <c r="A442" s="15">
        <v>201</v>
      </c>
      <c r="B442" s="31" t="s">
        <v>193</v>
      </c>
      <c r="C442" s="9">
        <v>124.6444</v>
      </c>
      <c r="D442" s="9"/>
      <c r="E442" s="9"/>
      <c r="F442" s="9"/>
      <c r="G442" s="9">
        <v>124.6444</v>
      </c>
      <c r="H442" s="9"/>
      <c r="I442" s="9"/>
    </row>
    <row r="443" spans="1:9" ht="30.75" customHeight="1" x14ac:dyDescent="0.25">
      <c r="A443" s="15">
        <v>202</v>
      </c>
      <c r="B443" s="31" t="s">
        <v>194</v>
      </c>
      <c r="C443" s="9">
        <v>83.9</v>
      </c>
      <c r="D443" s="9"/>
      <c r="E443" s="9"/>
      <c r="F443" s="9"/>
      <c r="G443" s="9">
        <v>30.4</v>
      </c>
      <c r="H443" s="9">
        <v>25.5</v>
      </c>
      <c r="I443" s="9">
        <v>28</v>
      </c>
    </row>
    <row r="444" spans="1:9" ht="19.5" customHeight="1" x14ac:dyDescent="0.25">
      <c r="A444" s="15">
        <v>203</v>
      </c>
      <c r="B444" s="31" t="s">
        <v>571</v>
      </c>
      <c r="C444" s="9">
        <v>445</v>
      </c>
      <c r="D444" s="9"/>
      <c r="E444" s="9"/>
      <c r="F444" s="9"/>
      <c r="G444" s="9"/>
      <c r="H444" s="9"/>
      <c r="I444" s="9">
        <v>445</v>
      </c>
    </row>
    <row r="445" spans="1:9" ht="19.5" customHeight="1" x14ac:dyDescent="0.25">
      <c r="A445" s="15">
        <v>204</v>
      </c>
      <c r="B445" s="31" t="s">
        <v>579</v>
      </c>
      <c r="C445" s="9">
        <v>5.4</v>
      </c>
      <c r="D445" s="9"/>
      <c r="E445" s="9"/>
      <c r="F445" s="9"/>
      <c r="G445" s="9">
        <v>5.4</v>
      </c>
      <c r="H445" s="9"/>
      <c r="I445" s="9"/>
    </row>
    <row r="446" spans="1:9" ht="19.5" customHeight="1" x14ac:dyDescent="0.25">
      <c r="A446" s="15">
        <v>205</v>
      </c>
      <c r="B446" s="31" t="s">
        <v>580</v>
      </c>
      <c r="C446" s="9">
        <v>17.5</v>
      </c>
      <c r="D446" s="9"/>
      <c r="E446" s="9"/>
      <c r="F446" s="9"/>
      <c r="G446" s="9">
        <v>17.5</v>
      </c>
      <c r="H446" s="9"/>
      <c r="I446" s="9"/>
    </row>
    <row r="447" spans="1:9" ht="19.5" customHeight="1" x14ac:dyDescent="0.25">
      <c r="A447" s="15">
        <v>206</v>
      </c>
      <c r="B447" s="31" t="s">
        <v>581</v>
      </c>
      <c r="C447" s="9">
        <v>7.5</v>
      </c>
      <c r="D447" s="9"/>
      <c r="E447" s="9"/>
      <c r="F447" s="9"/>
      <c r="G447" s="9"/>
      <c r="H447" s="9"/>
      <c r="I447" s="9">
        <v>7.5</v>
      </c>
    </row>
    <row r="448" spans="1:9" ht="19.5" customHeight="1" x14ac:dyDescent="0.25">
      <c r="A448" s="15">
        <v>207</v>
      </c>
      <c r="B448" s="31" t="s">
        <v>582</v>
      </c>
      <c r="C448" s="9">
        <v>25</v>
      </c>
      <c r="D448" s="9"/>
      <c r="E448" s="9"/>
      <c r="F448" s="9"/>
      <c r="G448" s="9"/>
      <c r="H448" s="9"/>
      <c r="I448" s="9">
        <v>25</v>
      </c>
    </row>
    <row r="449" spans="1:9" ht="18" customHeight="1" x14ac:dyDescent="0.25">
      <c r="A449" s="15">
        <v>208</v>
      </c>
      <c r="B449" s="31" t="s">
        <v>585</v>
      </c>
      <c r="C449" s="9">
        <v>127.9</v>
      </c>
      <c r="D449" s="9"/>
      <c r="E449" s="9"/>
      <c r="F449" s="9">
        <v>3.2</v>
      </c>
      <c r="G449" s="9">
        <v>2.2000000000000002</v>
      </c>
      <c r="H449" s="9">
        <v>122.5</v>
      </c>
      <c r="I449" s="9"/>
    </row>
    <row r="450" spans="1:9" ht="18" customHeight="1" x14ac:dyDescent="0.25">
      <c r="A450" s="15">
        <v>209</v>
      </c>
      <c r="B450" s="31" t="s">
        <v>595</v>
      </c>
      <c r="C450" s="9">
        <v>11.4</v>
      </c>
      <c r="D450" s="9"/>
      <c r="E450" s="9"/>
      <c r="F450" s="9"/>
      <c r="G450" s="9">
        <v>5.4</v>
      </c>
      <c r="H450" s="9"/>
      <c r="I450" s="9">
        <v>6</v>
      </c>
    </row>
    <row r="451" spans="1:9" ht="18" customHeight="1" x14ac:dyDescent="0.25">
      <c r="A451" s="15">
        <v>210</v>
      </c>
      <c r="B451" s="31" t="s">
        <v>596</v>
      </c>
      <c r="C451" s="9">
        <v>4.5999999999999996</v>
      </c>
      <c r="D451" s="9"/>
      <c r="E451" s="9"/>
      <c r="F451" s="9"/>
      <c r="G451" s="9"/>
      <c r="H451" s="9"/>
      <c r="I451" s="9">
        <v>4.5999999999999996</v>
      </c>
    </row>
    <row r="452" spans="1:9" ht="18" customHeight="1" x14ac:dyDescent="0.25">
      <c r="A452" s="15">
        <v>211</v>
      </c>
      <c r="B452" s="31" t="s">
        <v>597</v>
      </c>
      <c r="C452" s="9">
        <v>14.8</v>
      </c>
      <c r="D452" s="9"/>
      <c r="E452" s="9"/>
      <c r="F452" s="9"/>
      <c r="G452" s="9">
        <v>3.8</v>
      </c>
      <c r="H452" s="9"/>
      <c r="I452" s="9">
        <v>11</v>
      </c>
    </row>
    <row r="453" spans="1:9" ht="18" customHeight="1" x14ac:dyDescent="0.25">
      <c r="A453" s="15">
        <v>212</v>
      </c>
      <c r="B453" s="31" t="s">
        <v>586</v>
      </c>
      <c r="C453" s="9">
        <v>3.5</v>
      </c>
      <c r="D453" s="9"/>
      <c r="E453" s="9"/>
      <c r="F453" s="9"/>
      <c r="G453" s="9"/>
      <c r="H453" s="9"/>
      <c r="I453" s="9">
        <v>3.5</v>
      </c>
    </row>
    <row r="454" spans="1:9" ht="18" customHeight="1" x14ac:dyDescent="0.25">
      <c r="A454" s="15">
        <v>213</v>
      </c>
      <c r="B454" s="31" t="s">
        <v>598</v>
      </c>
      <c r="C454" s="9">
        <v>7.1</v>
      </c>
      <c r="D454" s="9"/>
      <c r="E454" s="9"/>
      <c r="F454" s="9"/>
      <c r="G454" s="9"/>
      <c r="H454" s="9">
        <v>2</v>
      </c>
      <c r="I454" s="9">
        <v>5.0999999999999996</v>
      </c>
    </row>
    <row r="455" spans="1:9" ht="18" customHeight="1" x14ac:dyDescent="0.25">
      <c r="A455" s="15">
        <v>214</v>
      </c>
      <c r="B455" s="31" t="s">
        <v>599</v>
      </c>
      <c r="C455" s="9">
        <v>7.6</v>
      </c>
      <c r="D455" s="9"/>
      <c r="E455" s="9"/>
      <c r="F455" s="9">
        <v>1.7</v>
      </c>
      <c r="G455" s="9">
        <v>0.3</v>
      </c>
      <c r="H455" s="9"/>
      <c r="I455" s="9">
        <v>5.6</v>
      </c>
    </row>
    <row r="456" spans="1:9" ht="18" customHeight="1" x14ac:dyDescent="0.25">
      <c r="A456" s="15">
        <v>215</v>
      </c>
      <c r="B456" s="31" t="s">
        <v>600</v>
      </c>
      <c r="C456" s="9">
        <v>8.3000000000000007</v>
      </c>
      <c r="D456" s="9"/>
      <c r="E456" s="9"/>
      <c r="F456" s="9"/>
      <c r="G456" s="9">
        <v>8.3000000000000007</v>
      </c>
      <c r="H456" s="9"/>
      <c r="I456" s="9"/>
    </row>
    <row r="457" spans="1:9" ht="18" customHeight="1" x14ac:dyDescent="0.25">
      <c r="A457" s="15">
        <v>216</v>
      </c>
      <c r="B457" s="31" t="s">
        <v>587</v>
      </c>
      <c r="C457" s="9">
        <v>12.899999999999999</v>
      </c>
      <c r="D457" s="9"/>
      <c r="E457" s="9"/>
      <c r="F457" s="9"/>
      <c r="G457" s="9"/>
      <c r="H457" s="9">
        <v>1.2</v>
      </c>
      <c r="I457" s="9">
        <v>11.7</v>
      </c>
    </row>
    <row r="458" spans="1:9" ht="18" customHeight="1" x14ac:dyDescent="0.25">
      <c r="A458" s="15">
        <v>217</v>
      </c>
      <c r="B458" s="31" t="s">
        <v>601</v>
      </c>
      <c r="C458" s="9">
        <v>7</v>
      </c>
      <c r="D458" s="9"/>
      <c r="E458" s="9"/>
      <c r="F458" s="9"/>
      <c r="G458" s="9">
        <v>7</v>
      </c>
      <c r="H458" s="9"/>
      <c r="I458" s="9"/>
    </row>
    <row r="459" spans="1:9" ht="18" customHeight="1" x14ac:dyDescent="0.25">
      <c r="A459" s="15">
        <v>218</v>
      </c>
      <c r="B459" s="31" t="s">
        <v>602</v>
      </c>
      <c r="C459" s="9">
        <v>6.2</v>
      </c>
      <c r="D459" s="9"/>
      <c r="E459" s="9"/>
      <c r="F459" s="9"/>
      <c r="G459" s="9"/>
      <c r="H459" s="9">
        <v>6.2</v>
      </c>
      <c r="I459" s="9"/>
    </row>
    <row r="460" spans="1:9" ht="18" customHeight="1" x14ac:dyDescent="0.25">
      <c r="A460" s="15">
        <v>219</v>
      </c>
      <c r="B460" s="31" t="s">
        <v>603</v>
      </c>
      <c r="C460" s="9">
        <v>22.9</v>
      </c>
      <c r="D460" s="9"/>
      <c r="E460" s="9"/>
      <c r="F460" s="9"/>
      <c r="G460" s="9"/>
      <c r="H460" s="9">
        <v>11.5</v>
      </c>
      <c r="I460" s="9">
        <v>11.4</v>
      </c>
    </row>
    <row r="461" spans="1:9" ht="18" customHeight="1" x14ac:dyDescent="0.25">
      <c r="A461" s="15">
        <v>220</v>
      </c>
      <c r="B461" s="31" t="s">
        <v>604</v>
      </c>
      <c r="C461" s="9">
        <v>15.4</v>
      </c>
      <c r="D461" s="9"/>
      <c r="E461" s="9"/>
      <c r="F461" s="9"/>
      <c r="G461" s="9">
        <v>15.4</v>
      </c>
      <c r="H461" s="9"/>
      <c r="I461" s="9"/>
    </row>
    <row r="462" spans="1:9" ht="18" customHeight="1" x14ac:dyDescent="0.25">
      <c r="A462" s="15">
        <v>221</v>
      </c>
      <c r="B462" s="31" t="s">
        <v>605</v>
      </c>
      <c r="C462" s="9">
        <v>6.8</v>
      </c>
      <c r="D462" s="9"/>
      <c r="E462" s="9"/>
      <c r="F462" s="9"/>
      <c r="G462" s="9">
        <v>6.8</v>
      </c>
      <c r="H462" s="9"/>
      <c r="I462" s="9"/>
    </row>
    <row r="463" spans="1:9" ht="18" customHeight="1" x14ac:dyDescent="0.25">
      <c r="A463" s="15">
        <v>222</v>
      </c>
      <c r="B463" s="31" t="s">
        <v>606</v>
      </c>
      <c r="C463" s="9">
        <v>2.105</v>
      </c>
      <c r="D463" s="9"/>
      <c r="E463" s="9"/>
      <c r="F463" s="9"/>
      <c r="G463" s="9"/>
      <c r="H463" s="9"/>
      <c r="I463" s="9">
        <v>2.105</v>
      </c>
    </row>
    <row r="464" spans="1:9" ht="18" customHeight="1" x14ac:dyDescent="0.25">
      <c r="A464" s="15">
        <v>223</v>
      </c>
      <c r="B464" s="31" t="s">
        <v>607</v>
      </c>
      <c r="C464" s="9">
        <v>12.8</v>
      </c>
      <c r="D464" s="9"/>
      <c r="E464" s="9"/>
      <c r="F464" s="9"/>
      <c r="G464" s="9">
        <v>12.8</v>
      </c>
      <c r="H464" s="9"/>
      <c r="I464" s="9"/>
    </row>
    <row r="465" spans="1:15" ht="18" customHeight="1" x14ac:dyDescent="0.25">
      <c r="A465" s="15">
        <v>224</v>
      </c>
      <c r="B465" s="31" t="s">
        <v>608</v>
      </c>
      <c r="C465" s="9">
        <v>43</v>
      </c>
      <c r="D465" s="9"/>
      <c r="E465" s="9"/>
      <c r="F465" s="9"/>
      <c r="G465" s="9">
        <v>43</v>
      </c>
      <c r="H465" s="9"/>
      <c r="I465" s="9"/>
    </row>
    <row r="466" spans="1:15" ht="18" customHeight="1" x14ac:dyDescent="0.25">
      <c r="A466" s="15">
        <v>225</v>
      </c>
      <c r="B466" s="31" t="s">
        <v>609</v>
      </c>
      <c r="C466" s="9">
        <v>37.6</v>
      </c>
      <c r="D466" s="9"/>
      <c r="E466" s="9"/>
      <c r="F466" s="9"/>
      <c r="G466" s="9">
        <v>23.5</v>
      </c>
      <c r="H466" s="9"/>
      <c r="I466" s="9">
        <v>14.1</v>
      </c>
    </row>
    <row r="467" spans="1:15" ht="18" customHeight="1" x14ac:dyDescent="0.25">
      <c r="A467" s="15">
        <v>226</v>
      </c>
      <c r="B467" s="31" t="s">
        <v>590</v>
      </c>
      <c r="C467" s="9">
        <v>15.5</v>
      </c>
      <c r="D467" s="9"/>
      <c r="E467" s="9"/>
      <c r="F467" s="9"/>
      <c r="G467" s="9"/>
      <c r="H467" s="9">
        <v>0.9</v>
      </c>
      <c r="I467" s="9">
        <v>14.6</v>
      </c>
    </row>
    <row r="468" spans="1:15" ht="18" customHeight="1" x14ac:dyDescent="0.25">
      <c r="A468" s="15">
        <v>227</v>
      </c>
      <c r="B468" s="31" t="s">
        <v>610</v>
      </c>
      <c r="C468" s="9">
        <v>12.3</v>
      </c>
      <c r="D468" s="9"/>
      <c r="E468" s="9"/>
      <c r="F468" s="9"/>
      <c r="G468" s="9">
        <v>0.5</v>
      </c>
      <c r="H468" s="9"/>
      <c r="I468" s="9">
        <v>11.8</v>
      </c>
    </row>
    <row r="469" spans="1:15" ht="18" customHeight="1" x14ac:dyDescent="0.25">
      <c r="A469" s="15">
        <v>228</v>
      </c>
      <c r="B469" s="31" t="s">
        <v>611</v>
      </c>
      <c r="C469" s="9">
        <v>29</v>
      </c>
      <c r="D469" s="9"/>
      <c r="E469" s="9"/>
      <c r="F469" s="9"/>
      <c r="G469" s="9">
        <v>29</v>
      </c>
      <c r="H469" s="9"/>
      <c r="I469" s="9"/>
    </row>
    <row r="470" spans="1:15" ht="18" customHeight="1" x14ac:dyDescent="0.25">
      <c r="A470" s="15">
        <v>229</v>
      </c>
      <c r="B470" s="31" t="s">
        <v>589</v>
      </c>
      <c r="C470" s="9">
        <v>18.100000000000001</v>
      </c>
      <c r="D470" s="9"/>
      <c r="E470" s="9"/>
      <c r="F470" s="9"/>
      <c r="G470" s="9">
        <v>18.100000000000001</v>
      </c>
      <c r="H470" s="9"/>
      <c r="I470" s="9"/>
    </row>
    <row r="471" spans="1:15" ht="18.75" customHeight="1" x14ac:dyDescent="0.25">
      <c r="A471" s="261" t="s">
        <v>530</v>
      </c>
      <c r="B471" s="262"/>
      <c r="C471" s="103">
        <f t="shared" ref="C471:I471" si="10">SUM(C242:C448)</f>
        <v>9197.251709999995</v>
      </c>
      <c r="D471" s="103">
        <f t="shared" si="10"/>
        <v>0</v>
      </c>
      <c r="E471" s="103">
        <f t="shared" si="10"/>
        <v>8.4</v>
      </c>
      <c r="F471" s="103">
        <f t="shared" si="10"/>
        <v>942.88999999999987</v>
      </c>
      <c r="G471" s="103">
        <f t="shared" si="10"/>
        <v>2659.3254000000002</v>
      </c>
      <c r="H471" s="103">
        <f t="shared" si="10"/>
        <v>2165.8214300000004</v>
      </c>
      <c r="I471" s="103">
        <f t="shared" si="10"/>
        <v>3420.8723500000001</v>
      </c>
      <c r="J471" s="105"/>
    </row>
    <row r="472" spans="1:15" ht="16.5" customHeight="1" x14ac:dyDescent="0.25">
      <c r="A472" s="204" t="s">
        <v>242</v>
      </c>
      <c r="B472" s="205"/>
      <c r="C472" s="205"/>
      <c r="D472" s="205"/>
      <c r="E472" s="205"/>
      <c r="F472" s="205"/>
      <c r="G472" s="205"/>
      <c r="H472" s="205"/>
      <c r="I472" s="206"/>
    </row>
    <row r="473" spans="1:15" ht="16.5" customHeight="1" x14ac:dyDescent="0.25">
      <c r="A473" s="15">
        <v>1</v>
      </c>
      <c r="B473" s="10" t="s">
        <v>414</v>
      </c>
      <c r="C473" s="9">
        <f t="shared" ref="C473:I475" si="11">C242-C11</f>
        <v>-615.19000000000005</v>
      </c>
      <c r="D473" s="9">
        <f t="shared" si="11"/>
        <v>0</v>
      </c>
      <c r="E473" s="9">
        <f t="shared" si="11"/>
        <v>-2.5</v>
      </c>
      <c r="F473" s="9">
        <f t="shared" si="11"/>
        <v>-540.35</v>
      </c>
      <c r="G473" s="9">
        <f t="shared" si="11"/>
        <v>-30.579999999999927</v>
      </c>
      <c r="H473" s="9">
        <f t="shared" si="11"/>
        <v>-38.490000000000009</v>
      </c>
      <c r="I473" s="9">
        <f t="shared" si="11"/>
        <v>-3.2699999999999818</v>
      </c>
    </row>
    <row r="474" spans="1:15" ht="16.5" customHeight="1" x14ac:dyDescent="0.25">
      <c r="A474" s="15">
        <v>2</v>
      </c>
      <c r="B474" s="10" t="s">
        <v>1</v>
      </c>
      <c r="C474" s="9">
        <f t="shared" si="11"/>
        <v>13.400000000000006</v>
      </c>
      <c r="D474" s="9">
        <f t="shared" si="11"/>
        <v>0</v>
      </c>
      <c r="E474" s="9">
        <f t="shared" si="11"/>
        <v>0</v>
      </c>
      <c r="F474" s="9">
        <f t="shared" si="11"/>
        <v>0</v>
      </c>
      <c r="G474" s="9">
        <f t="shared" si="11"/>
        <v>1.5</v>
      </c>
      <c r="H474" s="9">
        <f t="shared" si="11"/>
        <v>-1.3</v>
      </c>
      <c r="I474" s="9">
        <f t="shared" si="11"/>
        <v>13.200000000000003</v>
      </c>
    </row>
    <row r="475" spans="1:15" ht="16.5" customHeight="1" x14ac:dyDescent="0.25">
      <c r="A475" s="15">
        <v>3</v>
      </c>
      <c r="B475" s="10" t="s">
        <v>2</v>
      </c>
      <c r="C475" s="9">
        <f t="shared" si="11"/>
        <v>1.9899999999999949</v>
      </c>
      <c r="D475" s="9">
        <f t="shared" si="11"/>
        <v>0</v>
      </c>
      <c r="E475" s="9">
        <f t="shared" si="11"/>
        <v>0</v>
      </c>
      <c r="F475" s="9">
        <f t="shared" si="11"/>
        <v>-17.43</v>
      </c>
      <c r="G475" s="9">
        <f t="shared" si="11"/>
        <v>17.22</v>
      </c>
      <c r="H475" s="9">
        <f t="shared" si="11"/>
        <v>0</v>
      </c>
      <c r="I475" s="9">
        <f t="shared" si="11"/>
        <v>2.1999999999999993</v>
      </c>
    </row>
    <row r="476" spans="1:15" ht="16.5" customHeight="1" x14ac:dyDescent="0.25">
      <c r="A476" s="15">
        <v>4</v>
      </c>
      <c r="B476" s="10" t="s">
        <v>5</v>
      </c>
      <c r="C476" s="9">
        <f t="shared" ref="C476:I477" si="12">C247-C16</f>
        <v>4.5</v>
      </c>
      <c r="D476" s="9">
        <f t="shared" si="12"/>
        <v>0</v>
      </c>
      <c r="E476" s="9">
        <f t="shared" si="12"/>
        <v>0</v>
      </c>
      <c r="F476" s="9">
        <f t="shared" si="12"/>
        <v>0</v>
      </c>
      <c r="G476" s="9">
        <f t="shared" si="12"/>
        <v>0</v>
      </c>
      <c r="H476" s="9">
        <f t="shared" si="12"/>
        <v>0</v>
      </c>
      <c r="I476" s="9">
        <f t="shared" si="12"/>
        <v>4.5</v>
      </c>
    </row>
    <row r="477" spans="1:15" ht="16.5" customHeight="1" x14ac:dyDescent="0.25">
      <c r="A477" s="15">
        <v>5</v>
      </c>
      <c r="B477" s="10" t="s">
        <v>6</v>
      </c>
      <c r="C477" s="9">
        <f t="shared" si="12"/>
        <v>-2.0999999999999979</v>
      </c>
      <c r="D477" s="9">
        <f t="shared" si="12"/>
        <v>0</v>
      </c>
      <c r="E477" s="9">
        <f t="shared" si="12"/>
        <v>0</v>
      </c>
      <c r="F477" s="9">
        <f t="shared" si="12"/>
        <v>0</v>
      </c>
      <c r="G477" s="9">
        <f t="shared" si="12"/>
        <v>0</v>
      </c>
      <c r="H477" s="9">
        <f t="shared" si="12"/>
        <v>0</v>
      </c>
      <c r="I477" s="9">
        <f t="shared" si="12"/>
        <v>-2.0999999999999979</v>
      </c>
    </row>
    <row r="478" spans="1:15" ht="16.5" customHeight="1" x14ac:dyDescent="0.25">
      <c r="A478" s="15">
        <v>6</v>
      </c>
      <c r="B478" s="10" t="s">
        <v>11</v>
      </c>
      <c r="C478" s="9">
        <f t="shared" ref="C478:I478" si="13">C253-C22</f>
        <v>2.3000000000000007</v>
      </c>
      <c r="D478" s="9">
        <f t="shared" si="13"/>
        <v>0</v>
      </c>
      <c r="E478" s="9">
        <f t="shared" si="13"/>
        <v>0</v>
      </c>
      <c r="F478" s="9">
        <f t="shared" si="13"/>
        <v>0</v>
      </c>
      <c r="G478" s="9">
        <f t="shared" si="13"/>
        <v>0</v>
      </c>
      <c r="H478" s="9">
        <f t="shared" si="13"/>
        <v>0</v>
      </c>
      <c r="I478" s="9">
        <f t="shared" si="13"/>
        <v>2.3000000000000007</v>
      </c>
      <c r="J478" s="36"/>
      <c r="K478" s="106"/>
      <c r="L478" s="106"/>
      <c r="M478" s="106"/>
      <c r="N478" s="106"/>
      <c r="O478" s="106"/>
    </row>
    <row r="479" spans="1:15" ht="16.5" customHeight="1" x14ac:dyDescent="0.25">
      <c r="A479" s="15">
        <v>7</v>
      </c>
      <c r="B479" s="10" t="s">
        <v>35</v>
      </c>
      <c r="C479" s="9">
        <v>-1.5599999999999996</v>
      </c>
      <c r="D479" s="9">
        <v>0</v>
      </c>
      <c r="E479" s="9">
        <v>0</v>
      </c>
      <c r="F479" s="9">
        <v>0</v>
      </c>
      <c r="G479" s="9">
        <v>6.44</v>
      </c>
      <c r="H479" s="9">
        <v>-1.3</v>
      </c>
      <c r="I479" s="9">
        <v>-6.679220000000015</v>
      </c>
      <c r="J479" s="36"/>
      <c r="K479" s="106"/>
      <c r="L479" s="106"/>
      <c r="M479" s="106"/>
      <c r="N479" s="106"/>
      <c r="O479" s="106"/>
    </row>
    <row r="480" spans="1:15" ht="16.5" customHeight="1" x14ac:dyDescent="0.25">
      <c r="A480" s="15">
        <v>8</v>
      </c>
      <c r="B480" s="10" t="s">
        <v>22</v>
      </c>
      <c r="C480" s="9">
        <f t="shared" ref="C480:I481" si="14">C274-C43</f>
        <v>83.199999999999932</v>
      </c>
      <c r="D480" s="9">
        <f t="shared" si="14"/>
        <v>0</v>
      </c>
      <c r="E480" s="9">
        <f t="shared" si="14"/>
        <v>0</v>
      </c>
      <c r="F480" s="9">
        <f t="shared" si="14"/>
        <v>0</v>
      </c>
      <c r="G480" s="9">
        <f t="shared" si="14"/>
        <v>0</v>
      </c>
      <c r="H480" s="9">
        <f t="shared" si="14"/>
        <v>0</v>
      </c>
      <c r="I480" s="9">
        <f t="shared" si="14"/>
        <v>83.199999999999932</v>
      </c>
      <c r="J480" s="36"/>
      <c r="K480" s="106"/>
      <c r="L480" s="106"/>
      <c r="M480" s="106"/>
      <c r="N480" s="106"/>
      <c r="O480" s="106"/>
    </row>
    <row r="481" spans="1:15" ht="16.5" customHeight="1" x14ac:dyDescent="0.25">
      <c r="A481" s="15">
        <v>9</v>
      </c>
      <c r="B481" s="10" t="s">
        <v>23</v>
      </c>
      <c r="C481" s="9">
        <f t="shared" si="14"/>
        <v>1.8999999999999986</v>
      </c>
      <c r="D481" s="9">
        <f t="shared" si="14"/>
        <v>0</v>
      </c>
      <c r="E481" s="9">
        <f t="shared" si="14"/>
        <v>0</v>
      </c>
      <c r="F481" s="9">
        <f t="shared" si="14"/>
        <v>0</v>
      </c>
      <c r="G481" s="9">
        <f t="shared" si="14"/>
        <v>0</v>
      </c>
      <c r="H481" s="9">
        <f t="shared" si="14"/>
        <v>0</v>
      </c>
      <c r="I481" s="9">
        <f t="shared" si="14"/>
        <v>1.9000000000000021</v>
      </c>
      <c r="J481" s="36"/>
      <c r="K481" s="106"/>
      <c r="L481" s="106"/>
      <c r="M481" s="106"/>
      <c r="N481" s="106"/>
      <c r="O481" s="106"/>
    </row>
    <row r="482" spans="1:15" ht="16.5" customHeight="1" x14ac:dyDescent="0.25">
      <c r="A482" s="15">
        <v>10</v>
      </c>
      <c r="B482" s="10" t="s">
        <v>27</v>
      </c>
      <c r="C482" s="9">
        <f t="shared" ref="C482:I482" si="15">C279-C48</f>
        <v>13.3</v>
      </c>
      <c r="D482" s="9">
        <f t="shared" si="15"/>
        <v>0</v>
      </c>
      <c r="E482" s="9">
        <f t="shared" si="15"/>
        <v>0</v>
      </c>
      <c r="F482" s="9">
        <f t="shared" si="15"/>
        <v>0</v>
      </c>
      <c r="G482" s="9">
        <f t="shared" si="15"/>
        <v>0</v>
      </c>
      <c r="H482" s="9">
        <f t="shared" si="15"/>
        <v>3.5</v>
      </c>
      <c r="I482" s="9">
        <f t="shared" si="15"/>
        <v>9.8000000000000007</v>
      </c>
      <c r="J482" s="36"/>
      <c r="K482" s="106"/>
      <c r="L482" s="106"/>
      <c r="M482" s="106"/>
      <c r="N482" s="106"/>
      <c r="O482" s="106"/>
    </row>
    <row r="483" spans="1:15" ht="16.5" customHeight="1" x14ac:dyDescent="0.25">
      <c r="A483" s="15">
        <v>11</v>
      </c>
      <c r="B483" s="10" t="s">
        <v>37</v>
      </c>
      <c r="C483" s="9">
        <f t="shared" ref="C483:I484" si="16">C287-C56</f>
        <v>10</v>
      </c>
      <c r="D483" s="9">
        <f t="shared" si="16"/>
        <v>0</v>
      </c>
      <c r="E483" s="9">
        <f t="shared" si="16"/>
        <v>0</v>
      </c>
      <c r="F483" s="9">
        <f t="shared" si="16"/>
        <v>0</v>
      </c>
      <c r="G483" s="9">
        <f t="shared" si="16"/>
        <v>0</v>
      </c>
      <c r="H483" s="9">
        <f t="shared" si="16"/>
        <v>0</v>
      </c>
      <c r="I483" s="9">
        <f t="shared" si="16"/>
        <v>10</v>
      </c>
      <c r="J483" s="36"/>
      <c r="K483" s="106"/>
      <c r="L483" s="106"/>
      <c r="M483" s="106"/>
      <c r="N483" s="106"/>
      <c r="O483" s="106"/>
    </row>
    <row r="484" spans="1:15" ht="16.5" customHeight="1" x14ac:dyDescent="0.25">
      <c r="A484" s="15">
        <v>12</v>
      </c>
      <c r="B484" s="10" t="s">
        <v>41</v>
      </c>
      <c r="C484" s="9">
        <f t="shared" si="16"/>
        <v>0.39999999999999947</v>
      </c>
      <c r="D484" s="9">
        <f t="shared" si="16"/>
        <v>0</v>
      </c>
      <c r="E484" s="9">
        <f t="shared" si="16"/>
        <v>0</v>
      </c>
      <c r="F484" s="9">
        <f t="shared" si="16"/>
        <v>0</v>
      </c>
      <c r="G484" s="9">
        <f t="shared" si="16"/>
        <v>0.39999999999999947</v>
      </c>
      <c r="H484" s="9">
        <f t="shared" si="16"/>
        <v>0</v>
      </c>
      <c r="I484" s="9">
        <f t="shared" si="16"/>
        <v>0</v>
      </c>
      <c r="J484" s="36"/>
      <c r="K484" s="106"/>
      <c r="L484" s="106"/>
      <c r="M484" s="106"/>
      <c r="N484" s="106"/>
      <c r="O484" s="106"/>
    </row>
    <row r="485" spans="1:15" ht="16.5" customHeight="1" x14ac:dyDescent="0.25">
      <c r="A485" s="15">
        <v>13</v>
      </c>
      <c r="B485" s="10" t="s">
        <v>40</v>
      </c>
      <c r="C485" s="9">
        <f t="shared" ref="C485:I485" si="17">C298-C67</f>
        <v>-0.70000000000000018</v>
      </c>
      <c r="D485" s="9">
        <f t="shared" si="17"/>
        <v>0</v>
      </c>
      <c r="E485" s="9">
        <f t="shared" si="17"/>
        <v>0</v>
      </c>
      <c r="F485" s="9">
        <f t="shared" si="17"/>
        <v>0</v>
      </c>
      <c r="G485" s="9">
        <f t="shared" si="17"/>
        <v>-0.70000000000000018</v>
      </c>
      <c r="H485" s="9">
        <f t="shared" si="17"/>
        <v>0</v>
      </c>
      <c r="I485" s="9">
        <f t="shared" si="17"/>
        <v>0</v>
      </c>
      <c r="J485" s="36"/>
      <c r="K485" s="106"/>
      <c r="L485" s="106"/>
      <c r="M485" s="106"/>
      <c r="N485" s="106"/>
      <c r="O485" s="106"/>
    </row>
    <row r="486" spans="1:15" ht="16.5" customHeight="1" x14ac:dyDescent="0.25">
      <c r="A486" s="15">
        <v>14</v>
      </c>
      <c r="B486" s="10" t="s">
        <v>52</v>
      </c>
      <c r="C486" s="9">
        <f t="shared" ref="C486:I486" si="18">C302-C71</f>
        <v>-0.30000000000000071</v>
      </c>
      <c r="D486" s="9">
        <f t="shared" si="18"/>
        <v>0</v>
      </c>
      <c r="E486" s="9">
        <f t="shared" si="18"/>
        <v>0</v>
      </c>
      <c r="F486" s="9">
        <f t="shared" si="18"/>
        <v>0</v>
      </c>
      <c r="G486" s="9">
        <f t="shared" si="18"/>
        <v>-0.30000000000000071</v>
      </c>
      <c r="H486" s="9">
        <f t="shared" si="18"/>
        <v>0</v>
      </c>
      <c r="I486" s="9">
        <f t="shared" si="18"/>
        <v>0</v>
      </c>
      <c r="J486" s="36"/>
      <c r="K486" s="106"/>
      <c r="L486" s="106"/>
      <c r="M486" s="106"/>
      <c r="N486" s="106"/>
      <c r="O486" s="106"/>
    </row>
    <row r="487" spans="1:15" ht="16.5" customHeight="1" x14ac:dyDescent="0.25">
      <c r="A487" s="15">
        <v>15</v>
      </c>
      <c r="B487" s="10" t="s">
        <v>56</v>
      </c>
      <c r="C487" s="9">
        <f t="shared" ref="C487:I487" si="19">C306-C75</f>
        <v>-48.600000000000023</v>
      </c>
      <c r="D487" s="9">
        <f t="shared" si="19"/>
        <v>0</v>
      </c>
      <c r="E487" s="9">
        <f t="shared" si="19"/>
        <v>0</v>
      </c>
      <c r="F487" s="9">
        <f t="shared" si="19"/>
        <v>0</v>
      </c>
      <c r="G487" s="9">
        <f t="shared" si="19"/>
        <v>-2.1000000000000014</v>
      </c>
      <c r="H487" s="9">
        <f t="shared" si="19"/>
        <v>-46.500000000000028</v>
      </c>
      <c r="I487" s="9">
        <f t="shared" si="19"/>
        <v>0</v>
      </c>
      <c r="J487" s="36"/>
      <c r="K487" s="106"/>
      <c r="L487" s="106"/>
      <c r="M487" s="106"/>
      <c r="N487" s="106"/>
      <c r="O487" s="106"/>
    </row>
    <row r="488" spans="1:15" ht="16.5" customHeight="1" x14ac:dyDescent="0.25">
      <c r="A488" s="15">
        <v>16</v>
      </c>
      <c r="B488" s="10" t="s">
        <v>65</v>
      </c>
      <c r="C488" s="9">
        <f t="shared" ref="C488:I489" si="20">C315-C84</f>
        <v>8.2899999999999991</v>
      </c>
      <c r="D488" s="9">
        <f t="shared" si="20"/>
        <v>0</v>
      </c>
      <c r="E488" s="9">
        <f t="shared" si="20"/>
        <v>0</v>
      </c>
      <c r="F488" s="9">
        <f t="shared" si="20"/>
        <v>0</v>
      </c>
      <c r="G488" s="9">
        <f t="shared" si="20"/>
        <v>0</v>
      </c>
      <c r="H488" s="9">
        <f t="shared" si="20"/>
        <v>6.6399999999999988</v>
      </c>
      <c r="I488" s="9">
        <f t="shared" si="20"/>
        <v>1.6500000000000004</v>
      </c>
      <c r="J488" s="36"/>
      <c r="K488" s="106"/>
      <c r="L488" s="106"/>
      <c r="M488" s="106"/>
      <c r="N488" s="106"/>
      <c r="O488" s="106"/>
    </row>
    <row r="489" spans="1:15" ht="16.5" customHeight="1" x14ac:dyDescent="0.25">
      <c r="A489" s="15">
        <v>17</v>
      </c>
      <c r="B489" s="10" t="s">
        <v>66</v>
      </c>
      <c r="C489" s="9">
        <f t="shared" si="20"/>
        <v>1.5</v>
      </c>
      <c r="D489" s="9">
        <f t="shared" si="20"/>
        <v>0</v>
      </c>
      <c r="E489" s="9">
        <f t="shared" si="20"/>
        <v>0</v>
      </c>
      <c r="F489" s="9">
        <f t="shared" si="20"/>
        <v>0</v>
      </c>
      <c r="G489" s="9">
        <f t="shared" si="20"/>
        <v>1.5</v>
      </c>
      <c r="H489" s="9">
        <f t="shared" si="20"/>
        <v>0</v>
      </c>
      <c r="I489" s="9">
        <f t="shared" si="20"/>
        <v>0</v>
      </c>
      <c r="J489" s="36"/>
      <c r="K489" s="106"/>
      <c r="L489" s="106"/>
      <c r="M489" s="106"/>
      <c r="N489" s="106"/>
      <c r="O489" s="106"/>
    </row>
    <row r="490" spans="1:15" ht="16.5" customHeight="1" x14ac:dyDescent="0.25">
      <c r="A490" s="15">
        <v>18</v>
      </c>
      <c r="B490" s="10" t="s">
        <v>74</v>
      </c>
      <c r="C490" s="9">
        <f t="shared" ref="C490:I490" si="21">C324-C93</f>
        <v>0.80000000000000426</v>
      </c>
      <c r="D490" s="9">
        <f t="shared" si="21"/>
        <v>0</v>
      </c>
      <c r="E490" s="9">
        <f t="shared" si="21"/>
        <v>0</v>
      </c>
      <c r="F490" s="9">
        <f t="shared" si="21"/>
        <v>0</v>
      </c>
      <c r="G490" s="9">
        <f t="shared" si="21"/>
        <v>0</v>
      </c>
      <c r="H490" s="9">
        <f t="shared" si="21"/>
        <v>0</v>
      </c>
      <c r="I490" s="9">
        <f t="shared" si="21"/>
        <v>0.79999999999999716</v>
      </c>
      <c r="J490" s="36"/>
      <c r="K490" s="106"/>
      <c r="L490" s="106"/>
      <c r="M490" s="106"/>
      <c r="N490" s="106"/>
      <c r="O490" s="106"/>
    </row>
    <row r="491" spans="1:15" ht="16.5" customHeight="1" x14ac:dyDescent="0.25">
      <c r="A491" s="15">
        <v>19</v>
      </c>
      <c r="B491" s="10" t="s">
        <v>280</v>
      </c>
      <c r="C491" s="9">
        <f t="shared" ref="C491:I492" si="22">C327-C96</f>
        <v>2.1999999999999886</v>
      </c>
      <c r="D491" s="9">
        <f t="shared" si="22"/>
        <v>0</v>
      </c>
      <c r="E491" s="9">
        <f t="shared" si="22"/>
        <v>0</v>
      </c>
      <c r="F491" s="9">
        <f t="shared" si="22"/>
        <v>0</v>
      </c>
      <c r="G491" s="9">
        <f t="shared" si="22"/>
        <v>0</v>
      </c>
      <c r="H491" s="9">
        <f t="shared" si="22"/>
        <v>2.1999999999999886</v>
      </c>
      <c r="I491" s="9">
        <f t="shared" si="22"/>
        <v>0</v>
      </c>
      <c r="J491" s="36"/>
      <c r="K491" s="106"/>
      <c r="L491" s="106"/>
      <c r="M491" s="106"/>
      <c r="N491" s="106"/>
      <c r="O491" s="106"/>
    </row>
    <row r="492" spans="1:15" ht="16.5" customHeight="1" x14ac:dyDescent="0.25">
      <c r="A492" s="15">
        <v>20</v>
      </c>
      <c r="B492" s="10" t="s">
        <v>281</v>
      </c>
      <c r="C492" s="9">
        <f t="shared" si="22"/>
        <v>-1.3000000000000007</v>
      </c>
      <c r="D492" s="9">
        <f t="shared" si="22"/>
        <v>0</v>
      </c>
      <c r="E492" s="9">
        <f t="shared" si="22"/>
        <v>0</v>
      </c>
      <c r="F492" s="9">
        <f t="shared" si="22"/>
        <v>0</v>
      </c>
      <c r="G492" s="9">
        <f t="shared" si="22"/>
        <v>0</v>
      </c>
      <c r="H492" s="9">
        <f t="shared" si="22"/>
        <v>0</v>
      </c>
      <c r="I492" s="9">
        <f t="shared" si="22"/>
        <v>-1.3000000000000007</v>
      </c>
      <c r="J492" s="36"/>
      <c r="K492" s="106"/>
      <c r="L492" s="106"/>
      <c r="M492" s="106"/>
      <c r="N492" s="106"/>
      <c r="O492" s="106"/>
    </row>
    <row r="493" spans="1:15" ht="16.5" customHeight="1" x14ac:dyDescent="0.25">
      <c r="A493" s="15">
        <v>21</v>
      </c>
      <c r="B493" s="10" t="s">
        <v>80</v>
      </c>
      <c r="C493" s="9">
        <f t="shared" ref="C493:I495" si="23">C330-C99</f>
        <v>3.5</v>
      </c>
      <c r="D493" s="9">
        <f t="shared" si="23"/>
        <v>0</v>
      </c>
      <c r="E493" s="9">
        <f t="shared" si="23"/>
        <v>0</v>
      </c>
      <c r="F493" s="9">
        <f t="shared" si="23"/>
        <v>0</v>
      </c>
      <c r="G493" s="9">
        <f t="shared" si="23"/>
        <v>0</v>
      </c>
      <c r="H493" s="9">
        <f t="shared" si="23"/>
        <v>0</v>
      </c>
      <c r="I493" s="9">
        <f t="shared" si="23"/>
        <v>3.5</v>
      </c>
      <c r="J493" s="36"/>
      <c r="K493" s="106"/>
      <c r="L493" s="106"/>
      <c r="M493" s="106"/>
      <c r="N493" s="106"/>
      <c r="O493" s="106"/>
    </row>
    <row r="494" spans="1:15" ht="16.5" customHeight="1" x14ac:dyDescent="0.25">
      <c r="A494" s="15">
        <v>22</v>
      </c>
      <c r="B494" s="10" t="s">
        <v>282</v>
      </c>
      <c r="C494" s="9">
        <f t="shared" si="23"/>
        <v>2.8</v>
      </c>
      <c r="D494" s="9">
        <f t="shared" si="23"/>
        <v>0</v>
      </c>
      <c r="E494" s="9">
        <f t="shared" si="23"/>
        <v>0</v>
      </c>
      <c r="F494" s="9">
        <f t="shared" si="23"/>
        <v>0</v>
      </c>
      <c r="G494" s="9">
        <f t="shared" si="23"/>
        <v>0</v>
      </c>
      <c r="H494" s="9">
        <f t="shared" si="23"/>
        <v>0</v>
      </c>
      <c r="I494" s="9">
        <f t="shared" si="23"/>
        <v>2.8</v>
      </c>
      <c r="J494" s="36"/>
      <c r="K494" s="106"/>
      <c r="L494" s="106"/>
      <c r="M494" s="106"/>
      <c r="N494" s="106"/>
      <c r="O494" s="106"/>
    </row>
    <row r="495" spans="1:15" ht="16.5" customHeight="1" x14ac:dyDescent="0.25">
      <c r="A495" s="15">
        <v>23</v>
      </c>
      <c r="B495" s="10" t="s">
        <v>283</v>
      </c>
      <c r="C495" s="9">
        <f t="shared" si="23"/>
        <v>1.1000000000000001</v>
      </c>
      <c r="D495" s="9">
        <f t="shared" si="23"/>
        <v>0</v>
      </c>
      <c r="E495" s="9">
        <f t="shared" si="23"/>
        <v>0</v>
      </c>
      <c r="F495" s="9">
        <f t="shared" si="23"/>
        <v>0</v>
      </c>
      <c r="G495" s="9">
        <f t="shared" si="23"/>
        <v>0</v>
      </c>
      <c r="H495" s="9">
        <f t="shared" si="23"/>
        <v>0</v>
      </c>
      <c r="I495" s="9">
        <f t="shared" si="23"/>
        <v>1.1000000000000001</v>
      </c>
      <c r="J495" s="36"/>
      <c r="K495" s="106"/>
      <c r="L495" s="106"/>
      <c r="M495" s="106"/>
      <c r="N495" s="106"/>
      <c r="O495" s="106"/>
    </row>
    <row r="496" spans="1:15" ht="16.5" customHeight="1" x14ac:dyDescent="0.25">
      <c r="A496" s="15">
        <v>24</v>
      </c>
      <c r="B496" s="10" t="s">
        <v>105</v>
      </c>
      <c r="C496" s="9">
        <f t="shared" ref="C496:I496" si="24">C354-C123</f>
        <v>-7.1999999999999993</v>
      </c>
      <c r="D496" s="9">
        <f t="shared" si="24"/>
        <v>0</v>
      </c>
      <c r="E496" s="9">
        <f t="shared" si="24"/>
        <v>0</v>
      </c>
      <c r="F496" s="9">
        <f t="shared" si="24"/>
        <v>0</v>
      </c>
      <c r="G496" s="9">
        <f t="shared" si="24"/>
        <v>0</v>
      </c>
      <c r="H496" s="9">
        <f t="shared" si="24"/>
        <v>-7.1999999999999993</v>
      </c>
      <c r="I496" s="9">
        <f t="shared" si="24"/>
        <v>0</v>
      </c>
      <c r="J496" s="36"/>
      <c r="K496" s="106"/>
      <c r="L496" s="106"/>
      <c r="M496" s="106"/>
      <c r="N496" s="106"/>
      <c r="O496" s="106"/>
    </row>
    <row r="497" spans="1:15" ht="16.5" customHeight="1" x14ac:dyDescent="0.25">
      <c r="A497" s="15">
        <v>25</v>
      </c>
      <c r="B497" s="10" t="s">
        <v>107</v>
      </c>
      <c r="C497" s="9">
        <f t="shared" ref="C497:I497" si="25">C356-C125</f>
        <v>16.299999999999997</v>
      </c>
      <c r="D497" s="9">
        <f t="shared" si="25"/>
        <v>0</v>
      </c>
      <c r="E497" s="9">
        <f t="shared" si="25"/>
        <v>0</v>
      </c>
      <c r="F497" s="9">
        <f t="shared" si="25"/>
        <v>0</v>
      </c>
      <c r="G497" s="9">
        <f t="shared" si="25"/>
        <v>0</v>
      </c>
      <c r="H497" s="9">
        <f t="shared" si="25"/>
        <v>16.299999999999997</v>
      </c>
      <c r="I497" s="9">
        <f t="shared" si="25"/>
        <v>0</v>
      </c>
      <c r="J497" s="36"/>
      <c r="K497" s="106"/>
      <c r="L497" s="106"/>
      <c r="M497" s="106"/>
      <c r="N497" s="106"/>
      <c r="O497" s="106"/>
    </row>
    <row r="498" spans="1:15" ht="16.5" customHeight="1" x14ac:dyDescent="0.25">
      <c r="A498" s="15">
        <v>26</v>
      </c>
      <c r="B498" s="10" t="s">
        <v>109</v>
      </c>
      <c r="C498" s="9">
        <f t="shared" ref="C498:I499" si="26">C358-C127</f>
        <v>-3.4000000000000004</v>
      </c>
      <c r="D498" s="9">
        <f t="shared" si="26"/>
        <v>0</v>
      </c>
      <c r="E498" s="9">
        <f t="shared" si="26"/>
        <v>0</v>
      </c>
      <c r="F498" s="9">
        <f t="shared" si="26"/>
        <v>0</v>
      </c>
      <c r="G498" s="9">
        <f t="shared" si="26"/>
        <v>0</v>
      </c>
      <c r="H498" s="9">
        <f t="shared" si="26"/>
        <v>-3.4000000000000004</v>
      </c>
      <c r="I498" s="9">
        <f t="shared" si="26"/>
        <v>0</v>
      </c>
      <c r="J498" s="36"/>
      <c r="K498" s="106"/>
      <c r="L498" s="106"/>
      <c r="M498" s="106"/>
      <c r="N498" s="106"/>
      <c r="O498" s="106"/>
    </row>
    <row r="499" spans="1:15" ht="16.5" customHeight="1" x14ac:dyDescent="0.25">
      <c r="A499" s="15">
        <v>27</v>
      </c>
      <c r="B499" s="10" t="s">
        <v>110</v>
      </c>
      <c r="C499" s="9">
        <f t="shared" si="26"/>
        <v>-4</v>
      </c>
      <c r="D499" s="9">
        <f t="shared" si="26"/>
        <v>0</v>
      </c>
      <c r="E499" s="9">
        <f t="shared" si="26"/>
        <v>0</v>
      </c>
      <c r="F499" s="9">
        <f t="shared" si="26"/>
        <v>0</v>
      </c>
      <c r="G499" s="9">
        <f t="shared" si="26"/>
        <v>0</v>
      </c>
      <c r="H499" s="9">
        <f t="shared" si="26"/>
        <v>-4</v>
      </c>
      <c r="I499" s="9">
        <f t="shared" si="26"/>
        <v>0</v>
      </c>
      <c r="J499" s="36"/>
      <c r="K499" s="106"/>
      <c r="L499" s="106"/>
      <c r="M499" s="106"/>
      <c r="N499" s="106"/>
      <c r="O499" s="106"/>
    </row>
    <row r="500" spans="1:15" ht="16.5" customHeight="1" x14ac:dyDescent="0.25">
      <c r="A500" s="15">
        <v>28</v>
      </c>
      <c r="B500" s="10" t="s">
        <v>115</v>
      </c>
      <c r="C500" s="9">
        <f t="shared" ref="C500:I500" si="27">C363-C132</f>
        <v>-4.6250000000000071</v>
      </c>
      <c r="D500" s="9">
        <f t="shared" si="27"/>
        <v>0</v>
      </c>
      <c r="E500" s="9">
        <f t="shared" si="27"/>
        <v>0</v>
      </c>
      <c r="F500" s="9">
        <f t="shared" si="27"/>
        <v>0</v>
      </c>
      <c r="G500" s="9">
        <f t="shared" si="27"/>
        <v>0</v>
      </c>
      <c r="H500" s="9">
        <f t="shared" si="27"/>
        <v>-4.6250000000000009</v>
      </c>
      <c r="I500" s="9">
        <f t="shared" si="27"/>
        <v>0</v>
      </c>
      <c r="J500" s="36"/>
      <c r="K500" s="106"/>
      <c r="L500" s="106"/>
      <c r="M500" s="106"/>
      <c r="N500" s="106"/>
      <c r="O500" s="106"/>
    </row>
    <row r="501" spans="1:15" ht="16.5" customHeight="1" x14ac:dyDescent="0.25">
      <c r="A501" s="15">
        <v>29</v>
      </c>
      <c r="B501" s="10" t="s">
        <v>120</v>
      </c>
      <c r="C501" s="9">
        <f t="shared" ref="C501:I501" si="28">C368-C137</f>
        <v>-7.3999999999999986</v>
      </c>
      <c r="D501" s="9">
        <f t="shared" si="28"/>
        <v>0</v>
      </c>
      <c r="E501" s="9">
        <f t="shared" si="28"/>
        <v>0</v>
      </c>
      <c r="F501" s="9">
        <f t="shared" si="28"/>
        <v>0</v>
      </c>
      <c r="G501" s="9">
        <f t="shared" si="28"/>
        <v>0</v>
      </c>
      <c r="H501" s="9">
        <f t="shared" si="28"/>
        <v>0</v>
      </c>
      <c r="I501" s="9">
        <f t="shared" si="28"/>
        <v>-7.3999999999999986</v>
      </c>
      <c r="J501" s="36"/>
      <c r="K501" s="106"/>
      <c r="L501" s="106"/>
      <c r="M501" s="106"/>
      <c r="N501" s="106"/>
      <c r="O501" s="106"/>
    </row>
    <row r="502" spans="1:15" ht="16.5" customHeight="1" x14ac:dyDescent="0.25">
      <c r="A502" s="15">
        <v>30</v>
      </c>
      <c r="B502" s="10" t="s">
        <v>294</v>
      </c>
      <c r="C502" s="9">
        <f t="shared" ref="C502:I502" si="29">C370-C139</f>
        <v>6</v>
      </c>
      <c r="D502" s="9">
        <f t="shared" si="29"/>
        <v>0</v>
      </c>
      <c r="E502" s="9">
        <f t="shared" si="29"/>
        <v>0</v>
      </c>
      <c r="F502" s="9">
        <f t="shared" si="29"/>
        <v>7.0000000000000018</v>
      </c>
      <c r="G502" s="9">
        <f t="shared" si="29"/>
        <v>0</v>
      </c>
      <c r="H502" s="9">
        <f t="shared" si="29"/>
        <v>0</v>
      </c>
      <c r="I502" s="9">
        <f t="shared" si="29"/>
        <v>-1</v>
      </c>
      <c r="J502" s="36"/>
      <c r="K502" s="106"/>
      <c r="L502" s="106"/>
      <c r="M502" s="106"/>
      <c r="N502" s="106"/>
      <c r="O502" s="106"/>
    </row>
    <row r="503" spans="1:15" ht="16.5" customHeight="1" x14ac:dyDescent="0.25">
      <c r="A503" s="15">
        <v>31</v>
      </c>
      <c r="B503" s="10" t="s">
        <v>131</v>
      </c>
      <c r="C503" s="9">
        <f t="shared" ref="C503:I503" si="30">C379-C148</f>
        <v>2.2999999999999972</v>
      </c>
      <c r="D503" s="9">
        <f t="shared" si="30"/>
        <v>0</v>
      </c>
      <c r="E503" s="9">
        <f t="shared" si="30"/>
        <v>0</v>
      </c>
      <c r="F503" s="9">
        <f t="shared" si="30"/>
        <v>0</v>
      </c>
      <c r="G503" s="9">
        <f t="shared" si="30"/>
        <v>0</v>
      </c>
      <c r="H503" s="9">
        <f t="shared" si="30"/>
        <v>0</v>
      </c>
      <c r="I503" s="9">
        <f t="shared" si="30"/>
        <v>2.2999999999999972</v>
      </c>
      <c r="J503" s="36"/>
      <c r="K503" s="106"/>
      <c r="L503" s="106"/>
      <c r="M503" s="106"/>
      <c r="N503" s="106"/>
      <c r="O503" s="106"/>
    </row>
    <row r="504" spans="1:15" ht="16.5" customHeight="1" x14ac:dyDescent="0.25">
      <c r="A504" s="15">
        <v>32</v>
      </c>
      <c r="B504" s="10" t="s">
        <v>134</v>
      </c>
      <c r="C504" s="9">
        <f t="shared" ref="C504:I507" si="31">C382-C151</f>
        <v>2.3999999999999995</v>
      </c>
      <c r="D504" s="9">
        <f t="shared" si="31"/>
        <v>0</v>
      </c>
      <c r="E504" s="9">
        <f t="shared" si="31"/>
        <v>0</v>
      </c>
      <c r="F504" s="9">
        <f t="shared" si="31"/>
        <v>0</v>
      </c>
      <c r="G504" s="9">
        <f t="shared" si="31"/>
        <v>0</v>
      </c>
      <c r="H504" s="9">
        <f t="shared" si="31"/>
        <v>0.8</v>
      </c>
      <c r="I504" s="9">
        <f t="shared" si="31"/>
        <v>1.5999999999999996</v>
      </c>
      <c r="J504" s="36"/>
      <c r="K504" s="106"/>
      <c r="L504" s="106"/>
      <c r="M504" s="106"/>
      <c r="N504" s="106"/>
      <c r="O504" s="106"/>
    </row>
    <row r="505" spans="1:15" ht="16.5" customHeight="1" x14ac:dyDescent="0.25">
      <c r="A505" s="15">
        <v>33</v>
      </c>
      <c r="B505" s="10" t="s">
        <v>135</v>
      </c>
      <c r="C505" s="9">
        <f t="shared" si="31"/>
        <v>2.2000000000000028</v>
      </c>
      <c r="D505" s="9">
        <f t="shared" si="31"/>
        <v>0</v>
      </c>
      <c r="E505" s="9">
        <f t="shared" si="31"/>
        <v>0</v>
      </c>
      <c r="F505" s="9">
        <f t="shared" si="31"/>
        <v>0</v>
      </c>
      <c r="G505" s="9">
        <f t="shared" si="31"/>
        <v>0</v>
      </c>
      <c r="H505" s="9">
        <f t="shared" si="31"/>
        <v>0</v>
      </c>
      <c r="I505" s="9">
        <f t="shared" si="31"/>
        <v>2.2000000000000028</v>
      </c>
      <c r="J505" s="36"/>
      <c r="K505" s="106"/>
      <c r="L505" s="106"/>
      <c r="M505" s="106"/>
      <c r="N505" s="106"/>
      <c r="O505" s="106"/>
    </row>
    <row r="506" spans="1:15" ht="16.5" customHeight="1" x14ac:dyDescent="0.25">
      <c r="A506" s="15">
        <v>34</v>
      </c>
      <c r="B506" s="10" t="s">
        <v>136</v>
      </c>
      <c r="C506" s="9">
        <f t="shared" si="31"/>
        <v>0.10000000000000053</v>
      </c>
      <c r="D506" s="9">
        <f t="shared" si="31"/>
        <v>0</v>
      </c>
      <c r="E506" s="9">
        <f t="shared" si="31"/>
        <v>0</v>
      </c>
      <c r="F506" s="9">
        <f t="shared" si="31"/>
        <v>0</v>
      </c>
      <c r="G506" s="9">
        <f t="shared" si="31"/>
        <v>0</v>
      </c>
      <c r="H506" s="9">
        <f t="shared" si="31"/>
        <v>9.9999999999999645E-2</v>
      </c>
      <c r="I506" s="9">
        <f t="shared" si="31"/>
        <v>0</v>
      </c>
      <c r="J506" s="36"/>
      <c r="K506" s="106"/>
      <c r="L506" s="106"/>
      <c r="M506" s="106"/>
      <c r="N506" s="106"/>
      <c r="O506" s="106"/>
    </row>
    <row r="507" spans="1:15" ht="16.5" customHeight="1" x14ac:dyDescent="0.25">
      <c r="A507" s="15">
        <v>35</v>
      </c>
      <c r="B507" s="10" t="s">
        <v>137</v>
      </c>
      <c r="C507" s="9">
        <f t="shared" si="31"/>
        <v>0.30000000000000071</v>
      </c>
      <c r="D507" s="9">
        <f t="shared" si="31"/>
        <v>0</v>
      </c>
      <c r="E507" s="9">
        <f t="shared" si="31"/>
        <v>0</v>
      </c>
      <c r="F507" s="9">
        <f t="shared" si="31"/>
        <v>0</v>
      </c>
      <c r="G507" s="9">
        <f t="shared" si="31"/>
        <v>0</v>
      </c>
      <c r="H507" s="9">
        <f t="shared" si="31"/>
        <v>0.70000000000000007</v>
      </c>
      <c r="I507" s="9">
        <f t="shared" si="31"/>
        <v>-0.39999999999999858</v>
      </c>
      <c r="J507" s="36"/>
      <c r="K507" s="106"/>
      <c r="L507" s="106"/>
      <c r="M507" s="106"/>
      <c r="N507" s="106"/>
      <c r="O507" s="106"/>
    </row>
    <row r="508" spans="1:15" ht="16.5" customHeight="1" x14ac:dyDescent="0.25">
      <c r="A508" s="15">
        <v>36</v>
      </c>
      <c r="B508" s="10" t="s">
        <v>141</v>
      </c>
      <c r="C508" s="9">
        <f t="shared" ref="C508:I508" si="32">C389-C158</f>
        <v>-4.0999999999999943</v>
      </c>
      <c r="D508" s="9">
        <f t="shared" si="32"/>
        <v>0</v>
      </c>
      <c r="E508" s="9">
        <f t="shared" si="32"/>
        <v>0</v>
      </c>
      <c r="F508" s="9">
        <f t="shared" si="32"/>
        <v>0</v>
      </c>
      <c r="G508" s="9">
        <f t="shared" si="32"/>
        <v>0</v>
      </c>
      <c r="H508" s="9">
        <f t="shared" si="32"/>
        <v>0</v>
      </c>
      <c r="I508" s="9">
        <f t="shared" si="32"/>
        <v>-4.0999999999999943</v>
      </c>
      <c r="J508" s="36"/>
      <c r="K508" s="106"/>
      <c r="L508" s="106"/>
      <c r="M508" s="106"/>
      <c r="N508" s="106"/>
      <c r="O508" s="106"/>
    </row>
    <row r="509" spans="1:15" ht="16.5" customHeight="1" x14ac:dyDescent="0.25">
      <c r="A509" s="15">
        <v>37</v>
      </c>
      <c r="B509" s="10" t="s">
        <v>150</v>
      </c>
      <c r="C509" s="9">
        <f t="shared" ref="C509:I511" si="33">C398-C167</f>
        <v>0.79999999999999982</v>
      </c>
      <c r="D509" s="9">
        <f t="shared" si="33"/>
        <v>0</v>
      </c>
      <c r="E509" s="9">
        <f t="shared" si="33"/>
        <v>0</v>
      </c>
      <c r="F509" s="9">
        <f t="shared" si="33"/>
        <v>0</v>
      </c>
      <c r="G509" s="9">
        <f t="shared" si="33"/>
        <v>0</v>
      </c>
      <c r="H509" s="9">
        <f t="shared" si="33"/>
        <v>0</v>
      </c>
      <c r="I509" s="9">
        <f t="shared" si="33"/>
        <v>0.79999999999999982</v>
      </c>
      <c r="J509" s="36"/>
      <c r="K509" s="106"/>
      <c r="L509" s="106"/>
      <c r="M509" s="106"/>
      <c r="N509" s="106"/>
      <c r="O509" s="106"/>
    </row>
    <row r="510" spans="1:15" ht="16.5" customHeight="1" x14ac:dyDescent="0.25">
      <c r="A510" s="15">
        <v>38</v>
      </c>
      <c r="B510" s="10" t="s">
        <v>151</v>
      </c>
      <c r="C510" s="9">
        <f t="shared" si="33"/>
        <v>-1.8000000000000007</v>
      </c>
      <c r="D510" s="9">
        <f t="shared" si="33"/>
        <v>0</v>
      </c>
      <c r="E510" s="9">
        <f t="shared" si="33"/>
        <v>0</v>
      </c>
      <c r="F510" s="9">
        <f t="shared" si="33"/>
        <v>0</v>
      </c>
      <c r="G510" s="9">
        <f t="shared" si="33"/>
        <v>0</v>
      </c>
      <c r="H510" s="9">
        <f t="shared" si="33"/>
        <v>0</v>
      </c>
      <c r="I510" s="9">
        <f t="shared" si="33"/>
        <v>-1.8000000000000007</v>
      </c>
      <c r="J510" s="36"/>
      <c r="K510" s="106"/>
      <c r="L510" s="106"/>
      <c r="M510" s="106"/>
      <c r="N510" s="106"/>
      <c r="O510" s="106"/>
    </row>
    <row r="511" spans="1:15" ht="16.5" customHeight="1" x14ac:dyDescent="0.25">
      <c r="A511" s="15">
        <v>39</v>
      </c>
      <c r="B511" s="10" t="s">
        <v>152</v>
      </c>
      <c r="C511" s="9">
        <f t="shared" si="33"/>
        <v>-0.70000000000000107</v>
      </c>
      <c r="D511" s="9">
        <f t="shared" si="33"/>
        <v>0</v>
      </c>
      <c r="E511" s="9">
        <f t="shared" si="33"/>
        <v>0</v>
      </c>
      <c r="F511" s="9">
        <f t="shared" si="33"/>
        <v>0</v>
      </c>
      <c r="G511" s="9">
        <f t="shared" si="33"/>
        <v>0</v>
      </c>
      <c r="H511" s="9">
        <f t="shared" si="33"/>
        <v>0</v>
      </c>
      <c r="I511" s="9">
        <f t="shared" si="33"/>
        <v>-0.70000000000000107</v>
      </c>
      <c r="J511" s="36"/>
      <c r="K511" s="106"/>
      <c r="L511" s="106"/>
      <c r="M511" s="106"/>
      <c r="N511" s="106"/>
      <c r="O511" s="106"/>
    </row>
    <row r="512" spans="1:15" ht="16.5" customHeight="1" x14ac:dyDescent="0.25">
      <c r="A512" s="15">
        <v>40</v>
      </c>
      <c r="B512" s="10" t="s">
        <v>187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36"/>
      <c r="K512" s="106"/>
      <c r="L512" s="106"/>
      <c r="M512" s="106"/>
      <c r="N512" s="106"/>
      <c r="O512" s="106"/>
    </row>
    <row r="513" spans="1:15" ht="16.5" customHeight="1" x14ac:dyDescent="0.25">
      <c r="A513" s="15">
        <v>41</v>
      </c>
      <c r="B513" s="10" t="s">
        <v>227</v>
      </c>
      <c r="C513" s="9">
        <f t="shared" ref="C513:I513" si="34">C436-C205</f>
        <v>1.1999999999999993</v>
      </c>
      <c r="D513" s="9">
        <f t="shared" si="34"/>
        <v>0</v>
      </c>
      <c r="E513" s="9">
        <f t="shared" si="34"/>
        <v>0</v>
      </c>
      <c r="F513" s="9">
        <f t="shared" si="34"/>
        <v>0</v>
      </c>
      <c r="G513" s="9">
        <f t="shared" si="34"/>
        <v>0</v>
      </c>
      <c r="H513" s="9">
        <f t="shared" si="34"/>
        <v>0</v>
      </c>
      <c r="I513" s="9">
        <f t="shared" si="34"/>
        <v>1.1999999999999993</v>
      </c>
      <c r="J513" s="36"/>
      <c r="K513" s="106"/>
      <c r="L513" s="106"/>
      <c r="M513" s="106"/>
      <c r="N513" s="106"/>
      <c r="O513" s="106"/>
    </row>
    <row r="514" spans="1:15" ht="16.5" customHeight="1" x14ac:dyDescent="0.25">
      <c r="A514" s="15">
        <v>42</v>
      </c>
      <c r="B514" s="10" t="s">
        <v>226</v>
      </c>
      <c r="C514" s="9">
        <f t="shared" ref="C514:I514" si="35">C439-C208</f>
        <v>0.90000000000000013</v>
      </c>
      <c r="D514" s="9">
        <f t="shared" si="35"/>
        <v>0</v>
      </c>
      <c r="E514" s="9">
        <f t="shared" si="35"/>
        <v>0</v>
      </c>
      <c r="F514" s="9">
        <f t="shared" si="35"/>
        <v>0</v>
      </c>
      <c r="G514" s="9">
        <f t="shared" si="35"/>
        <v>0</v>
      </c>
      <c r="H514" s="9">
        <f t="shared" si="35"/>
        <v>0</v>
      </c>
      <c r="I514" s="9">
        <f t="shared" si="35"/>
        <v>0.90000000000000013</v>
      </c>
      <c r="J514" s="36"/>
      <c r="K514" s="106"/>
      <c r="L514" s="106"/>
      <c r="M514" s="106"/>
      <c r="N514" s="106"/>
      <c r="O514" s="106"/>
    </row>
    <row r="515" spans="1:15" ht="16.5" customHeight="1" x14ac:dyDescent="0.25">
      <c r="A515" s="15">
        <v>43</v>
      </c>
      <c r="B515" s="10" t="s">
        <v>160</v>
      </c>
      <c r="C515" s="9">
        <f t="shared" ref="C515:I515" si="36">C408-C177</f>
        <v>4.0999999999999943</v>
      </c>
      <c r="D515" s="9">
        <f t="shared" si="36"/>
        <v>0</v>
      </c>
      <c r="E515" s="9">
        <f t="shared" si="36"/>
        <v>0</v>
      </c>
      <c r="F515" s="9">
        <f t="shared" si="36"/>
        <v>38.5</v>
      </c>
      <c r="G515" s="9">
        <f t="shared" si="36"/>
        <v>65.2</v>
      </c>
      <c r="H515" s="9">
        <f t="shared" si="36"/>
        <v>-99.600000000000009</v>
      </c>
      <c r="I515" s="9">
        <f t="shared" si="36"/>
        <v>0</v>
      </c>
      <c r="J515" s="36"/>
      <c r="K515" s="106"/>
      <c r="L515" s="106"/>
      <c r="M515" s="106"/>
      <c r="N515" s="106"/>
      <c r="O515" s="106"/>
    </row>
    <row r="516" spans="1:15" ht="16.5" customHeight="1" x14ac:dyDescent="0.25">
      <c r="A516" s="15">
        <v>44</v>
      </c>
      <c r="B516" s="10" t="s">
        <v>163</v>
      </c>
      <c r="C516" s="9">
        <f t="shared" ref="C516:I516" si="37">C411-C180</f>
        <v>2.5300000000000011</v>
      </c>
      <c r="D516" s="9">
        <f t="shared" si="37"/>
        <v>0</v>
      </c>
      <c r="E516" s="9">
        <f t="shared" si="37"/>
        <v>0</v>
      </c>
      <c r="F516" s="9">
        <f t="shared" si="37"/>
        <v>0</v>
      </c>
      <c r="G516" s="9">
        <f t="shared" si="37"/>
        <v>2.7</v>
      </c>
      <c r="H516" s="9">
        <f t="shared" si="37"/>
        <v>0</v>
      </c>
      <c r="I516" s="9">
        <f t="shared" si="37"/>
        <v>-0.16999999999999993</v>
      </c>
      <c r="J516" s="36"/>
      <c r="K516" s="106"/>
      <c r="L516" s="106"/>
      <c r="M516" s="106"/>
      <c r="N516" s="106"/>
      <c r="O516" s="106"/>
    </row>
    <row r="517" spans="1:15" ht="16.5" customHeight="1" x14ac:dyDescent="0.25">
      <c r="A517" s="15">
        <v>45</v>
      </c>
      <c r="B517" s="10" t="s">
        <v>165</v>
      </c>
      <c r="C517" s="9">
        <f t="shared" ref="C517:I520" si="38">C413-C182</f>
        <v>-0.69999999999999929</v>
      </c>
      <c r="D517" s="9">
        <f t="shared" si="38"/>
        <v>0</v>
      </c>
      <c r="E517" s="9">
        <f t="shared" si="38"/>
        <v>0</v>
      </c>
      <c r="F517" s="9">
        <f t="shared" si="38"/>
        <v>0</v>
      </c>
      <c r="G517" s="9">
        <f t="shared" si="38"/>
        <v>0</v>
      </c>
      <c r="H517" s="9">
        <f t="shared" si="38"/>
        <v>0</v>
      </c>
      <c r="I517" s="9">
        <f t="shared" si="38"/>
        <v>-0.70000000000000018</v>
      </c>
      <c r="J517" s="36"/>
      <c r="K517" s="106"/>
      <c r="L517" s="106"/>
      <c r="M517" s="106"/>
      <c r="N517" s="106"/>
      <c r="O517" s="106"/>
    </row>
    <row r="518" spans="1:15" ht="16.5" customHeight="1" x14ac:dyDescent="0.25">
      <c r="A518" s="15">
        <v>46</v>
      </c>
      <c r="B518" s="10" t="s">
        <v>166</v>
      </c>
      <c r="C518" s="9">
        <f t="shared" si="38"/>
        <v>-16.600000000000001</v>
      </c>
      <c r="D518" s="9">
        <f t="shared" si="38"/>
        <v>0</v>
      </c>
      <c r="E518" s="9">
        <f t="shared" si="38"/>
        <v>0</v>
      </c>
      <c r="F518" s="9">
        <f t="shared" si="38"/>
        <v>0</v>
      </c>
      <c r="G518" s="9">
        <f t="shared" si="38"/>
        <v>0</v>
      </c>
      <c r="H518" s="9">
        <f t="shared" si="38"/>
        <v>0</v>
      </c>
      <c r="I518" s="9">
        <f t="shared" si="38"/>
        <v>-16.600000000000001</v>
      </c>
      <c r="J518" s="36"/>
      <c r="K518" s="106"/>
      <c r="L518" s="106"/>
      <c r="M518" s="106"/>
      <c r="N518" s="106"/>
      <c r="O518" s="106"/>
    </row>
    <row r="519" spans="1:15" ht="16.5" customHeight="1" x14ac:dyDescent="0.25">
      <c r="A519" s="15">
        <v>47</v>
      </c>
      <c r="B519" s="10" t="s">
        <v>167</v>
      </c>
      <c r="C519" s="9">
        <f t="shared" si="38"/>
        <v>2.5</v>
      </c>
      <c r="D519" s="9">
        <f t="shared" si="38"/>
        <v>0</v>
      </c>
      <c r="E519" s="9">
        <f t="shared" si="38"/>
        <v>0</v>
      </c>
      <c r="F519" s="9">
        <f t="shared" si="38"/>
        <v>0</v>
      </c>
      <c r="G519" s="9">
        <f t="shared" si="38"/>
        <v>0</v>
      </c>
      <c r="H519" s="9">
        <f t="shared" si="38"/>
        <v>2.5</v>
      </c>
      <c r="I519" s="9">
        <f t="shared" si="38"/>
        <v>0</v>
      </c>
      <c r="J519" s="36"/>
      <c r="K519" s="106"/>
      <c r="L519" s="106"/>
      <c r="M519" s="106"/>
      <c r="N519" s="106"/>
      <c r="O519" s="106"/>
    </row>
    <row r="520" spans="1:15" ht="16.5" customHeight="1" x14ac:dyDescent="0.25">
      <c r="A520" s="15">
        <v>48</v>
      </c>
      <c r="B520" s="10" t="s">
        <v>168</v>
      </c>
      <c r="C520" s="9">
        <f t="shared" si="38"/>
        <v>2.0999999999999996</v>
      </c>
      <c r="D520" s="9">
        <f t="shared" si="38"/>
        <v>0</v>
      </c>
      <c r="E520" s="9">
        <f t="shared" si="38"/>
        <v>0</v>
      </c>
      <c r="F520" s="9">
        <f t="shared" si="38"/>
        <v>0</v>
      </c>
      <c r="G520" s="9">
        <f t="shared" si="38"/>
        <v>0</v>
      </c>
      <c r="H520" s="9">
        <f t="shared" si="38"/>
        <v>1.4</v>
      </c>
      <c r="I520" s="9">
        <f t="shared" si="38"/>
        <v>0.69999999999999929</v>
      </c>
      <c r="J520" s="36"/>
      <c r="K520" s="106"/>
      <c r="L520" s="106"/>
      <c r="M520" s="106"/>
      <c r="N520" s="106"/>
      <c r="O520" s="106"/>
    </row>
    <row r="521" spans="1:15" ht="16.5" customHeight="1" x14ac:dyDescent="0.25">
      <c r="A521" s="15">
        <v>49</v>
      </c>
      <c r="B521" s="10" t="s">
        <v>173</v>
      </c>
      <c r="C521" s="9">
        <f t="shared" ref="C521:I522" si="39">C421-C190</f>
        <v>0.29999999999999893</v>
      </c>
      <c r="D521" s="9">
        <f t="shared" si="39"/>
        <v>0</v>
      </c>
      <c r="E521" s="9">
        <f t="shared" si="39"/>
        <v>0</v>
      </c>
      <c r="F521" s="9">
        <f t="shared" si="39"/>
        <v>0</v>
      </c>
      <c r="G521" s="9">
        <f t="shared" si="39"/>
        <v>0</v>
      </c>
      <c r="H521" s="9">
        <f t="shared" si="39"/>
        <v>0</v>
      </c>
      <c r="I521" s="9">
        <f t="shared" si="39"/>
        <v>0.29999999999999893</v>
      </c>
      <c r="J521" s="36"/>
      <c r="K521" s="106"/>
      <c r="L521" s="106"/>
      <c r="M521" s="106"/>
      <c r="N521" s="106"/>
      <c r="O521" s="106"/>
    </row>
    <row r="522" spans="1:15" ht="16.5" customHeight="1" x14ac:dyDescent="0.25">
      <c r="A522" s="15">
        <v>50</v>
      </c>
      <c r="B522" s="10" t="s">
        <v>174</v>
      </c>
      <c r="C522" s="9">
        <f t="shared" si="39"/>
        <v>1.9000000000000004</v>
      </c>
      <c r="D522" s="9">
        <f t="shared" si="39"/>
        <v>0</v>
      </c>
      <c r="E522" s="9">
        <f t="shared" si="39"/>
        <v>0</v>
      </c>
      <c r="F522" s="9">
        <f t="shared" si="39"/>
        <v>0</v>
      </c>
      <c r="G522" s="9">
        <f t="shared" si="39"/>
        <v>1.9000000000000004</v>
      </c>
      <c r="H522" s="9">
        <f t="shared" si="39"/>
        <v>0</v>
      </c>
      <c r="I522" s="9">
        <f t="shared" si="39"/>
        <v>0</v>
      </c>
      <c r="J522" s="36"/>
      <c r="K522" s="106"/>
      <c r="L522" s="106"/>
      <c r="M522" s="106"/>
      <c r="N522" s="106"/>
      <c r="O522" s="106"/>
    </row>
    <row r="523" spans="1:15" ht="16.5" customHeight="1" x14ac:dyDescent="0.25">
      <c r="A523" s="15">
        <v>51</v>
      </c>
      <c r="B523" s="10" t="s">
        <v>177</v>
      </c>
      <c r="C523" s="9">
        <f t="shared" ref="C523:I523" si="40">C425-C194</f>
        <v>-5.6999999999999993</v>
      </c>
      <c r="D523" s="9">
        <f t="shared" si="40"/>
        <v>0</v>
      </c>
      <c r="E523" s="9">
        <f t="shared" si="40"/>
        <v>0</v>
      </c>
      <c r="F523" s="9">
        <f t="shared" si="40"/>
        <v>0</v>
      </c>
      <c r="G523" s="9">
        <f t="shared" si="40"/>
        <v>0</v>
      </c>
      <c r="H523" s="9">
        <f t="shared" si="40"/>
        <v>0</v>
      </c>
      <c r="I523" s="9">
        <f t="shared" si="40"/>
        <v>-5.6999999999999993</v>
      </c>
      <c r="J523" s="36"/>
      <c r="K523" s="106"/>
      <c r="L523" s="106"/>
      <c r="M523" s="106"/>
      <c r="N523" s="106"/>
      <c r="O523" s="106"/>
    </row>
    <row r="524" spans="1:15" ht="16.5" customHeight="1" x14ac:dyDescent="0.25">
      <c r="A524" s="15">
        <v>52</v>
      </c>
      <c r="B524" s="10" t="s">
        <v>181</v>
      </c>
      <c r="C524" s="9">
        <f t="shared" ref="C524:I525" si="41">C429-C198</f>
        <v>2</v>
      </c>
      <c r="D524" s="9">
        <f t="shared" si="41"/>
        <v>0</v>
      </c>
      <c r="E524" s="9">
        <f t="shared" si="41"/>
        <v>0</v>
      </c>
      <c r="F524" s="9">
        <f t="shared" si="41"/>
        <v>0</v>
      </c>
      <c r="G524" s="9">
        <f t="shared" si="41"/>
        <v>6.6</v>
      </c>
      <c r="H524" s="9">
        <f t="shared" si="41"/>
        <v>-26.699999999999996</v>
      </c>
      <c r="I524" s="9">
        <f t="shared" si="41"/>
        <v>22.1</v>
      </c>
      <c r="J524" s="36"/>
      <c r="K524" s="106"/>
      <c r="L524" s="106"/>
      <c r="M524" s="106"/>
      <c r="N524" s="106"/>
      <c r="O524" s="106"/>
    </row>
    <row r="525" spans="1:15" ht="16.5" customHeight="1" x14ac:dyDescent="0.25">
      <c r="A525" s="15">
        <v>53</v>
      </c>
      <c r="B525" s="10" t="s">
        <v>182</v>
      </c>
      <c r="C525" s="9">
        <f t="shared" si="41"/>
        <v>-1</v>
      </c>
      <c r="D525" s="9">
        <f t="shared" si="41"/>
        <v>0</v>
      </c>
      <c r="E525" s="9">
        <f t="shared" si="41"/>
        <v>0</v>
      </c>
      <c r="F525" s="9">
        <f t="shared" si="41"/>
        <v>0</v>
      </c>
      <c r="G525" s="9">
        <f t="shared" si="41"/>
        <v>0.70000000000000018</v>
      </c>
      <c r="H525" s="9">
        <f t="shared" si="41"/>
        <v>0</v>
      </c>
      <c r="I525" s="9">
        <f t="shared" si="41"/>
        <v>-1.6999999999999993</v>
      </c>
      <c r="J525" s="36"/>
      <c r="K525" s="106"/>
      <c r="L525" s="106"/>
      <c r="M525" s="106"/>
      <c r="N525" s="106"/>
      <c r="O525" s="106"/>
    </row>
    <row r="526" spans="1:15" ht="16.5" customHeight="1" x14ac:dyDescent="0.25">
      <c r="A526" s="15">
        <v>54</v>
      </c>
      <c r="B526" s="10" t="s">
        <v>184</v>
      </c>
      <c r="C526" s="9">
        <f t="shared" ref="C526:I526" si="42">C432-C201</f>
        <v>0.39999999999999147</v>
      </c>
      <c r="D526" s="9">
        <f t="shared" si="42"/>
        <v>0</v>
      </c>
      <c r="E526" s="9">
        <f t="shared" si="42"/>
        <v>0</v>
      </c>
      <c r="F526" s="9">
        <f t="shared" si="42"/>
        <v>0</v>
      </c>
      <c r="G526" s="9">
        <f t="shared" si="42"/>
        <v>6.1</v>
      </c>
      <c r="H526" s="9">
        <f t="shared" si="42"/>
        <v>25.2</v>
      </c>
      <c r="I526" s="9">
        <f t="shared" si="42"/>
        <v>-30.9</v>
      </c>
      <c r="J526" s="36"/>
      <c r="K526" s="106"/>
      <c r="L526" s="106"/>
      <c r="M526" s="106"/>
      <c r="N526" s="106"/>
      <c r="O526" s="106"/>
    </row>
    <row r="527" spans="1:15" ht="25.5" x14ac:dyDescent="0.25">
      <c r="A527" s="15">
        <v>55</v>
      </c>
      <c r="B527" s="31" t="s">
        <v>193</v>
      </c>
      <c r="C527" s="9">
        <f t="shared" ref="C527:I527" si="43">C441-C210</f>
        <v>1.0000000000005116E-2</v>
      </c>
      <c r="D527" s="9">
        <f t="shared" si="43"/>
        <v>0</v>
      </c>
      <c r="E527" s="9">
        <f t="shared" si="43"/>
        <v>0</v>
      </c>
      <c r="F527" s="9">
        <f t="shared" si="43"/>
        <v>0</v>
      </c>
      <c r="G527" s="9">
        <f t="shared" si="43"/>
        <v>1.9999999999999574E-2</v>
      </c>
      <c r="H527" s="9">
        <f t="shared" si="43"/>
        <v>0</v>
      </c>
      <c r="I527" s="9">
        <f t="shared" si="43"/>
        <v>0</v>
      </c>
      <c r="J527" s="36"/>
      <c r="K527" s="106"/>
      <c r="L527" s="106"/>
      <c r="M527" s="106"/>
      <c r="N527" s="106"/>
      <c r="O527" s="106"/>
    </row>
    <row r="528" spans="1:15" ht="15" x14ac:dyDescent="0.25">
      <c r="A528" s="15">
        <v>56</v>
      </c>
      <c r="B528" s="31" t="s">
        <v>580</v>
      </c>
      <c r="C528" s="9">
        <f t="shared" ref="C528:I528" si="44">C446-C215</f>
        <v>-0.5</v>
      </c>
      <c r="D528" s="9">
        <f t="shared" si="44"/>
        <v>0</v>
      </c>
      <c r="E528" s="9">
        <f t="shared" si="44"/>
        <v>0</v>
      </c>
      <c r="F528" s="9">
        <f t="shared" si="44"/>
        <v>0</v>
      </c>
      <c r="G528" s="9">
        <f t="shared" si="44"/>
        <v>-0.5</v>
      </c>
      <c r="H528" s="9">
        <f t="shared" si="44"/>
        <v>0</v>
      </c>
      <c r="I528" s="9">
        <f t="shared" si="44"/>
        <v>0</v>
      </c>
      <c r="J528" s="36"/>
      <c r="K528" s="106"/>
      <c r="L528" s="106"/>
      <c r="M528" s="106"/>
      <c r="N528" s="106"/>
      <c r="O528" s="106"/>
    </row>
    <row r="529" spans="1:15" ht="15" x14ac:dyDescent="0.25">
      <c r="A529" s="15">
        <v>57</v>
      </c>
      <c r="B529" s="31" t="s">
        <v>585</v>
      </c>
      <c r="C529" s="9">
        <v>116.5</v>
      </c>
      <c r="D529" s="9">
        <v>0</v>
      </c>
      <c r="E529" s="9">
        <v>0</v>
      </c>
      <c r="F529" s="9">
        <v>-0.59999999999999964</v>
      </c>
      <c r="G529" s="9">
        <v>1.0000000000000002</v>
      </c>
      <c r="H529" s="9">
        <v>116.1</v>
      </c>
      <c r="I529" s="9">
        <v>0</v>
      </c>
      <c r="J529" s="36"/>
      <c r="K529" s="106"/>
      <c r="L529" s="106"/>
      <c r="M529" s="106"/>
      <c r="N529" s="106"/>
      <c r="O529" s="106"/>
    </row>
    <row r="530" spans="1:15" ht="15" x14ac:dyDescent="0.25">
      <c r="A530" s="15">
        <v>58</v>
      </c>
      <c r="B530" s="31" t="s">
        <v>586</v>
      </c>
      <c r="C530" s="9">
        <v>1.2999999999999998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1.2999999999999998</v>
      </c>
      <c r="J530" s="36"/>
      <c r="K530" s="106"/>
      <c r="L530" s="106"/>
      <c r="M530" s="106"/>
      <c r="N530" s="106"/>
      <c r="O530" s="106"/>
    </row>
    <row r="531" spans="1:15" ht="15" x14ac:dyDescent="0.25">
      <c r="A531" s="15">
        <v>59</v>
      </c>
      <c r="B531" s="31" t="s">
        <v>600</v>
      </c>
      <c r="C531" s="9">
        <v>4.3000000000000007</v>
      </c>
      <c r="D531" s="9">
        <v>0</v>
      </c>
      <c r="E531" s="9">
        <v>0</v>
      </c>
      <c r="F531" s="9">
        <v>0</v>
      </c>
      <c r="G531" s="9">
        <v>4.3000000000000007</v>
      </c>
      <c r="H531" s="9">
        <v>0</v>
      </c>
      <c r="I531" s="9">
        <v>0</v>
      </c>
      <c r="J531" s="36"/>
      <c r="K531" s="106"/>
      <c r="L531" s="106"/>
      <c r="M531" s="106"/>
      <c r="N531" s="106"/>
      <c r="O531" s="106"/>
    </row>
    <row r="532" spans="1:15" ht="15" x14ac:dyDescent="0.25">
      <c r="A532" s="15">
        <v>60</v>
      </c>
      <c r="B532" s="31" t="s">
        <v>587</v>
      </c>
      <c r="C532" s="9">
        <v>10.999999999999998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11</v>
      </c>
      <c r="J532" s="36"/>
      <c r="K532" s="106"/>
      <c r="L532" s="106"/>
      <c r="M532" s="106"/>
      <c r="N532" s="106"/>
      <c r="O532" s="106"/>
    </row>
    <row r="533" spans="1:15" ht="15" x14ac:dyDescent="0.25">
      <c r="A533" s="15">
        <v>61</v>
      </c>
      <c r="B533" s="31" t="s">
        <v>601</v>
      </c>
      <c r="C533" s="9">
        <v>3</v>
      </c>
      <c r="D533" s="9">
        <v>0</v>
      </c>
      <c r="E533" s="9">
        <v>0</v>
      </c>
      <c r="F533" s="9">
        <v>0</v>
      </c>
      <c r="G533" s="9">
        <v>3</v>
      </c>
      <c r="H533" s="9">
        <v>0</v>
      </c>
      <c r="I533" s="9">
        <v>0</v>
      </c>
      <c r="J533" s="36"/>
      <c r="K533" s="106"/>
      <c r="L533" s="106"/>
      <c r="M533" s="106"/>
      <c r="N533" s="106"/>
      <c r="O533" s="106"/>
    </row>
    <row r="534" spans="1:15" ht="15" x14ac:dyDescent="0.25">
      <c r="A534" s="15">
        <v>62</v>
      </c>
      <c r="B534" s="31" t="s">
        <v>610</v>
      </c>
      <c r="C534" s="9">
        <v>1.4000000000000004</v>
      </c>
      <c r="D534" s="9">
        <v>0</v>
      </c>
      <c r="E534" s="9">
        <v>0</v>
      </c>
      <c r="F534" s="9">
        <v>0</v>
      </c>
      <c r="G534" s="9">
        <v>0.5</v>
      </c>
      <c r="H534" s="9">
        <v>0</v>
      </c>
      <c r="I534" s="9">
        <v>0.90000000000000036</v>
      </c>
      <c r="J534" s="36"/>
      <c r="K534" s="106"/>
      <c r="L534" s="106"/>
      <c r="M534" s="106"/>
      <c r="N534" s="106"/>
      <c r="O534" s="106"/>
    </row>
    <row r="535" spans="1:15" ht="20.25" customHeight="1" x14ac:dyDescent="0.25">
      <c r="A535" s="15"/>
      <c r="B535" s="146" t="s">
        <v>530</v>
      </c>
      <c r="C535" s="103">
        <f t="shared" ref="C535:I535" si="45">SUM(C473:C534)</f>
        <v>-390.45500000000061</v>
      </c>
      <c r="D535" s="103">
        <f t="shared" si="45"/>
        <v>0</v>
      </c>
      <c r="E535" s="103">
        <f t="shared" si="45"/>
        <v>-2.5</v>
      </c>
      <c r="F535" s="103">
        <f t="shared" si="45"/>
        <v>-512.88</v>
      </c>
      <c r="G535" s="103">
        <f t="shared" si="45"/>
        <v>84.900000000000063</v>
      </c>
      <c r="H535" s="103">
        <f t="shared" si="45"/>
        <v>-57.675000000000068</v>
      </c>
      <c r="I535" s="103">
        <f t="shared" si="45"/>
        <v>97.730779999999967</v>
      </c>
      <c r="J535" s="36"/>
      <c r="K535" s="106"/>
      <c r="L535" s="106"/>
      <c r="M535" s="106"/>
      <c r="N535" s="106"/>
      <c r="O535" s="106"/>
    </row>
    <row r="536" spans="1:15" ht="36" customHeight="1" x14ac:dyDescent="0.25">
      <c r="A536" s="204" t="s">
        <v>243</v>
      </c>
      <c r="B536" s="205"/>
      <c r="C536" s="205"/>
      <c r="D536" s="205"/>
      <c r="E536" s="205"/>
      <c r="F536" s="205"/>
      <c r="G536" s="205"/>
      <c r="H536" s="205"/>
      <c r="I536" s="206"/>
      <c r="J536" s="36"/>
      <c r="K536" s="275"/>
      <c r="L536" s="275"/>
      <c r="M536" s="275"/>
      <c r="N536" s="275"/>
      <c r="O536" s="275"/>
    </row>
    <row r="537" spans="1:15" ht="15" customHeight="1" x14ac:dyDescent="0.25">
      <c r="A537" s="263">
        <v>1</v>
      </c>
      <c r="B537" s="259" t="s">
        <v>414</v>
      </c>
      <c r="C537" s="255" t="s">
        <v>485</v>
      </c>
      <c r="D537" s="256"/>
      <c r="E537" s="256"/>
      <c r="F537" s="256"/>
      <c r="G537" s="256"/>
      <c r="H537" s="256"/>
      <c r="I537" s="257"/>
      <c r="J537" s="36"/>
      <c r="K537" s="90"/>
      <c r="L537" s="90"/>
      <c r="M537" s="90"/>
      <c r="N537" s="90"/>
      <c r="O537" s="90"/>
    </row>
    <row r="538" spans="1:15" ht="15" customHeight="1" x14ac:dyDescent="0.25">
      <c r="A538" s="264"/>
      <c r="B538" s="260"/>
      <c r="C538" s="255" t="s">
        <v>486</v>
      </c>
      <c r="D538" s="256"/>
      <c r="E538" s="256"/>
      <c r="F538" s="256"/>
      <c r="G538" s="256"/>
      <c r="H538" s="256"/>
      <c r="I538" s="257"/>
      <c r="J538" s="36"/>
      <c r="K538" s="90"/>
      <c r="L538" s="90"/>
      <c r="M538" s="90"/>
      <c r="N538" s="90"/>
      <c r="O538" s="90"/>
    </row>
    <row r="539" spans="1:15" ht="15" customHeight="1" x14ac:dyDescent="0.25">
      <c r="A539" s="265"/>
      <c r="B539" s="260"/>
      <c r="C539" s="255" t="s">
        <v>487</v>
      </c>
      <c r="D539" s="256"/>
      <c r="E539" s="256"/>
      <c r="F539" s="256"/>
      <c r="G539" s="256"/>
      <c r="H539" s="256"/>
      <c r="I539" s="257"/>
      <c r="J539" s="36"/>
      <c r="K539" s="90"/>
      <c r="L539" s="90"/>
      <c r="M539" s="90"/>
      <c r="N539" s="90"/>
      <c r="O539" s="90"/>
    </row>
    <row r="540" spans="1:15" ht="176.25" customHeight="1" x14ac:dyDescent="0.25">
      <c r="A540" s="15">
        <v>2</v>
      </c>
      <c r="B540" s="10" t="s">
        <v>1</v>
      </c>
      <c r="C540" s="255" t="s">
        <v>244</v>
      </c>
      <c r="D540" s="256"/>
      <c r="E540" s="256"/>
      <c r="F540" s="256"/>
      <c r="G540" s="256"/>
      <c r="H540" s="256"/>
      <c r="I540" s="257"/>
      <c r="J540" s="36"/>
      <c r="K540" s="275"/>
      <c r="L540" s="275"/>
      <c r="M540" s="275"/>
      <c r="N540" s="275"/>
      <c r="O540" s="275"/>
    </row>
    <row r="541" spans="1:15" ht="24" customHeight="1" x14ac:dyDescent="0.25">
      <c r="A541" s="15">
        <v>3</v>
      </c>
      <c r="B541" s="10" t="s">
        <v>2</v>
      </c>
      <c r="C541" s="291" t="s">
        <v>245</v>
      </c>
      <c r="D541" s="292"/>
      <c r="E541" s="292"/>
      <c r="F541" s="292"/>
      <c r="G541" s="292"/>
      <c r="H541" s="292"/>
      <c r="I541" s="293"/>
      <c r="J541" s="36"/>
      <c r="K541" s="275"/>
      <c r="L541" s="275"/>
      <c r="M541" s="275"/>
      <c r="N541" s="275"/>
      <c r="O541" s="275"/>
    </row>
    <row r="542" spans="1:15" ht="16.5" customHeight="1" x14ac:dyDescent="0.25">
      <c r="A542" s="15">
        <v>4</v>
      </c>
      <c r="B542" s="10" t="s">
        <v>5</v>
      </c>
      <c r="C542" s="255" t="s">
        <v>246</v>
      </c>
      <c r="D542" s="256"/>
      <c r="E542" s="256"/>
      <c r="F542" s="256"/>
      <c r="G542" s="256"/>
      <c r="H542" s="256"/>
      <c r="I542" s="257"/>
      <c r="J542" s="36"/>
      <c r="K542" s="275"/>
      <c r="L542" s="275"/>
      <c r="M542" s="275"/>
      <c r="N542" s="275"/>
      <c r="O542" s="275"/>
    </row>
    <row r="543" spans="1:15" ht="25.5" customHeight="1" x14ac:dyDescent="0.25">
      <c r="A543" s="15">
        <v>5</v>
      </c>
      <c r="B543" s="10" t="s">
        <v>6</v>
      </c>
      <c r="C543" s="255" t="s">
        <v>247</v>
      </c>
      <c r="D543" s="276"/>
      <c r="E543" s="276"/>
      <c r="F543" s="276"/>
      <c r="G543" s="276"/>
      <c r="H543" s="276"/>
      <c r="I543" s="277"/>
    </row>
    <row r="544" spans="1:15" ht="27" customHeight="1" x14ac:dyDescent="0.25">
      <c r="A544" s="15">
        <v>6</v>
      </c>
      <c r="B544" s="10" t="s">
        <v>11</v>
      </c>
      <c r="C544" s="255" t="s">
        <v>248</v>
      </c>
      <c r="D544" s="256"/>
      <c r="E544" s="256"/>
      <c r="F544" s="256"/>
      <c r="G544" s="256"/>
      <c r="H544" s="256"/>
      <c r="I544" s="257"/>
    </row>
    <row r="545" spans="1:9" ht="16.5" customHeight="1" x14ac:dyDescent="0.25">
      <c r="A545" s="15">
        <v>7</v>
      </c>
      <c r="B545" s="10" t="s">
        <v>35</v>
      </c>
      <c r="C545" s="278" t="s">
        <v>500</v>
      </c>
      <c r="D545" s="279"/>
      <c r="E545" s="279"/>
      <c r="F545" s="279"/>
      <c r="G545" s="279"/>
      <c r="H545" s="279"/>
      <c r="I545" s="280"/>
    </row>
    <row r="546" spans="1:9" ht="16.5" customHeight="1" x14ac:dyDescent="0.25">
      <c r="A546" s="15">
        <v>8</v>
      </c>
      <c r="B546" s="10" t="s">
        <v>22</v>
      </c>
      <c r="C546" s="266" t="s">
        <v>257</v>
      </c>
      <c r="D546" s="267"/>
      <c r="E546" s="267"/>
      <c r="F546" s="267"/>
      <c r="G546" s="267"/>
      <c r="H546" s="267"/>
      <c r="I546" s="268"/>
    </row>
    <row r="547" spans="1:9" ht="16.5" customHeight="1" x14ac:dyDescent="0.25">
      <c r="A547" s="15">
        <v>9</v>
      </c>
      <c r="B547" s="10" t="s">
        <v>23</v>
      </c>
      <c r="C547" s="269"/>
      <c r="D547" s="270"/>
      <c r="E547" s="270"/>
      <c r="F547" s="270"/>
      <c r="G547" s="270"/>
      <c r="H547" s="270"/>
      <c r="I547" s="271"/>
    </row>
    <row r="548" spans="1:9" ht="16.5" customHeight="1" x14ac:dyDescent="0.25">
      <c r="A548" s="15">
        <v>10</v>
      </c>
      <c r="B548" s="10" t="s">
        <v>27</v>
      </c>
      <c r="C548" s="272"/>
      <c r="D548" s="273"/>
      <c r="E548" s="273"/>
      <c r="F548" s="273"/>
      <c r="G548" s="273"/>
      <c r="H548" s="273"/>
      <c r="I548" s="274"/>
    </row>
    <row r="549" spans="1:9" ht="16.5" customHeight="1" x14ac:dyDescent="0.25">
      <c r="A549" s="15">
        <v>11</v>
      </c>
      <c r="B549" s="10" t="s">
        <v>37</v>
      </c>
      <c r="C549" s="255" t="s">
        <v>273</v>
      </c>
      <c r="D549" s="256"/>
      <c r="E549" s="256"/>
      <c r="F549" s="256"/>
      <c r="G549" s="256"/>
      <c r="H549" s="256"/>
      <c r="I549" s="257"/>
    </row>
    <row r="550" spans="1:9" ht="16.5" customHeight="1" x14ac:dyDescent="0.25">
      <c r="A550" s="15">
        <v>12</v>
      </c>
      <c r="B550" s="10" t="s">
        <v>41</v>
      </c>
      <c r="C550" s="255" t="s">
        <v>273</v>
      </c>
      <c r="D550" s="256"/>
      <c r="E550" s="256"/>
      <c r="F550" s="256"/>
      <c r="G550" s="256"/>
      <c r="H550" s="256"/>
      <c r="I550" s="257"/>
    </row>
    <row r="551" spans="1:9" ht="16.5" customHeight="1" x14ac:dyDescent="0.25">
      <c r="A551" s="15">
        <v>13</v>
      </c>
      <c r="B551" s="10" t="s">
        <v>52</v>
      </c>
      <c r="C551" s="255" t="s">
        <v>274</v>
      </c>
      <c r="D551" s="256"/>
      <c r="E551" s="256"/>
      <c r="F551" s="256"/>
      <c r="G551" s="256"/>
      <c r="H551" s="256"/>
      <c r="I551" s="257"/>
    </row>
    <row r="552" spans="1:9" ht="28.5" customHeight="1" x14ac:dyDescent="0.25">
      <c r="A552" s="15">
        <v>14</v>
      </c>
      <c r="B552" s="10" t="s">
        <v>40</v>
      </c>
      <c r="C552" s="255" t="s">
        <v>275</v>
      </c>
      <c r="D552" s="256"/>
      <c r="E552" s="256"/>
      <c r="F552" s="256"/>
      <c r="G552" s="256"/>
      <c r="H552" s="256"/>
      <c r="I552" s="257"/>
    </row>
    <row r="553" spans="1:9" ht="39.75" customHeight="1" x14ac:dyDescent="0.25">
      <c r="A553" s="15">
        <v>15</v>
      </c>
      <c r="B553" s="10" t="s">
        <v>56</v>
      </c>
      <c r="C553" s="255" t="s">
        <v>276</v>
      </c>
      <c r="D553" s="256"/>
      <c r="E553" s="256"/>
      <c r="F553" s="256"/>
      <c r="G553" s="256"/>
      <c r="H553" s="256"/>
      <c r="I553" s="257"/>
    </row>
    <row r="554" spans="1:9" ht="16.5" customHeight="1" x14ac:dyDescent="0.25">
      <c r="A554" s="15">
        <v>16</v>
      </c>
      <c r="B554" s="10" t="s">
        <v>65</v>
      </c>
      <c r="C554" s="255" t="s">
        <v>277</v>
      </c>
      <c r="D554" s="256"/>
      <c r="E554" s="256"/>
      <c r="F554" s="256"/>
      <c r="G554" s="256"/>
      <c r="H554" s="256"/>
      <c r="I554" s="257"/>
    </row>
    <row r="555" spans="1:9" ht="31.5" customHeight="1" x14ac:dyDescent="0.25">
      <c r="A555" s="15">
        <v>17</v>
      </c>
      <c r="B555" s="10" t="s">
        <v>66</v>
      </c>
      <c r="C555" s="255" t="s">
        <v>278</v>
      </c>
      <c r="D555" s="256"/>
      <c r="E555" s="256"/>
      <c r="F555" s="256"/>
      <c r="G555" s="256"/>
      <c r="H555" s="256"/>
      <c r="I555" s="257"/>
    </row>
    <row r="556" spans="1:9" ht="19.5" customHeight="1" x14ac:dyDescent="0.25">
      <c r="A556" s="15">
        <v>18</v>
      </c>
      <c r="B556" s="10" t="s">
        <v>74</v>
      </c>
      <c r="C556" s="255" t="s">
        <v>279</v>
      </c>
      <c r="D556" s="256"/>
      <c r="E556" s="256"/>
      <c r="F556" s="256"/>
      <c r="G556" s="256"/>
      <c r="H556" s="256"/>
      <c r="I556" s="257"/>
    </row>
    <row r="557" spans="1:9" ht="16.5" customHeight="1" x14ac:dyDescent="0.25">
      <c r="A557" s="15">
        <v>19</v>
      </c>
      <c r="B557" s="10" t="s">
        <v>280</v>
      </c>
      <c r="C557" s="255" t="s">
        <v>284</v>
      </c>
      <c r="D557" s="256"/>
      <c r="E557" s="256"/>
      <c r="F557" s="256"/>
      <c r="G557" s="256"/>
      <c r="H557" s="256"/>
      <c r="I557" s="257"/>
    </row>
    <row r="558" spans="1:9" ht="16.5" customHeight="1" x14ac:dyDescent="0.25">
      <c r="A558" s="15">
        <v>20</v>
      </c>
      <c r="B558" s="10" t="s">
        <v>281</v>
      </c>
      <c r="C558" s="255" t="s">
        <v>285</v>
      </c>
      <c r="D558" s="256"/>
      <c r="E558" s="256"/>
      <c r="F558" s="256"/>
      <c r="G558" s="256"/>
      <c r="H558" s="256"/>
      <c r="I558" s="257"/>
    </row>
    <row r="559" spans="1:9" ht="16.5" customHeight="1" x14ac:dyDescent="0.25">
      <c r="A559" s="15">
        <v>21</v>
      </c>
      <c r="B559" s="10" t="s">
        <v>80</v>
      </c>
      <c r="C559" s="255" t="s">
        <v>285</v>
      </c>
      <c r="D559" s="256"/>
      <c r="E559" s="256"/>
      <c r="F559" s="256"/>
      <c r="G559" s="256"/>
      <c r="H559" s="256"/>
      <c r="I559" s="257"/>
    </row>
    <row r="560" spans="1:9" ht="16.5" customHeight="1" x14ac:dyDescent="0.25">
      <c r="A560" s="15">
        <v>22</v>
      </c>
      <c r="B560" s="10" t="s">
        <v>282</v>
      </c>
      <c r="C560" s="255" t="s">
        <v>286</v>
      </c>
      <c r="D560" s="256"/>
      <c r="E560" s="256"/>
      <c r="F560" s="256"/>
      <c r="G560" s="256"/>
      <c r="H560" s="256"/>
      <c r="I560" s="257"/>
    </row>
    <row r="561" spans="1:9" ht="18" customHeight="1" x14ac:dyDescent="0.25">
      <c r="A561" s="15">
        <v>23</v>
      </c>
      <c r="B561" s="10" t="s">
        <v>283</v>
      </c>
      <c r="C561" s="255" t="s">
        <v>287</v>
      </c>
      <c r="D561" s="256"/>
      <c r="E561" s="256"/>
      <c r="F561" s="256"/>
      <c r="G561" s="256"/>
      <c r="H561" s="256"/>
      <c r="I561" s="257"/>
    </row>
    <row r="562" spans="1:9" ht="16.5" customHeight="1" x14ac:dyDescent="0.25">
      <c r="A562" s="15">
        <v>24</v>
      </c>
      <c r="B562" s="10" t="s">
        <v>105</v>
      </c>
      <c r="C562" s="255" t="s">
        <v>289</v>
      </c>
      <c r="D562" s="256"/>
      <c r="E562" s="256"/>
      <c r="F562" s="256"/>
      <c r="G562" s="256"/>
      <c r="H562" s="256"/>
      <c r="I562" s="257"/>
    </row>
    <row r="563" spans="1:9" ht="16.5" customHeight="1" x14ac:dyDescent="0.25">
      <c r="A563" s="15">
        <v>25</v>
      </c>
      <c r="B563" s="10" t="s">
        <v>107</v>
      </c>
      <c r="C563" s="255" t="s">
        <v>290</v>
      </c>
      <c r="D563" s="256"/>
      <c r="E563" s="256"/>
      <c r="F563" s="256"/>
      <c r="G563" s="256"/>
      <c r="H563" s="256"/>
      <c r="I563" s="257"/>
    </row>
    <row r="564" spans="1:9" ht="16.5" customHeight="1" x14ac:dyDescent="0.25">
      <c r="A564" s="15">
        <v>26</v>
      </c>
      <c r="B564" s="10" t="s">
        <v>109</v>
      </c>
      <c r="C564" s="255" t="s">
        <v>291</v>
      </c>
      <c r="D564" s="256"/>
      <c r="E564" s="256"/>
      <c r="F564" s="256"/>
      <c r="G564" s="256"/>
      <c r="H564" s="256"/>
      <c r="I564" s="257"/>
    </row>
    <row r="565" spans="1:9" ht="16.5" customHeight="1" x14ac:dyDescent="0.25">
      <c r="A565" s="15">
        <v>27</v>
      </c>
      <c r="B565" s="10" t="s">
        <v>110</v>
      </c>
      <c r="C565" s="255" t="s">
        <v>291</v>
      </c>
      <c r="D565" s="256"/>
      <c r="E565" s="256"/>
      <c r="F565" s="256"/>
      <c r="G565" s="256"/>
      <c r="H565" s="256"/>
      <c r="I565" s="257"/>
    </row>
    <row r="566" spans="1:9" ht="38.25" customHeight="1" x14ac:dyDescent="0.25">
      <c r="A566" s="15">
        <v>28</v>
      </c>
      <c r="B566" s="10" t="s">
        <v>115</v>
      </c>
      <c r="C566" s="255" t="s">
        <v>296</v>
      </c>
      <c r="D566" s="256"/>
      <c r="E566" s="256"/>
      <c r="F566" s="256"/>
      <c r="G566" s="256"/>
      <c r="H566" s="256"/>
      <c r="I566" s="257"/>
    </row>
    <row r="567" spans="1:9" ht="16.5" customHeight="1" x14ac:dyDescent="0.25">
      <c r="A567" s="15">
        <v>29</v>
      </c>
      <c r="B567" s="10" t="s">
        <v>120</v>
      </c>
      <c r="C567" s="255" t="s">
        <v>297</v>
      </c>
      <c r="D567" s="256"/>
      <c r="E567" s="256"/>
      <c r="F567" s="256"/>
      <c r="G567" s="256"/>
      <c r="H567" s="256"/>
      <c r="I567" s="257"/>
    </row>
    <row r="568" spans="1:9" ht="16.5" customHeight="1" x14ac:dyDescent="0.25">
      <c r="A568" s="15">
        <v>30</v>
      </c>
      <c r="B568" s="10" t="s">
        <v>294</v>
      </c>
      <c r="C568" s="255" t="s">
        <v>298</v>
      </c>
      <c r="D568" s="256"/>
      <c r="E568" s="256"/>
      <c r="F568" s="256"/>
      <c r="G568" s="256"/>
      <c r="H568" s="256"/>
      <c r="I568" s="257"/>
    </row>
    <row r="569" spans="1:9" ht="16.5" customHeight="1" x14ac:dyDescent="0.25">
      <c r="A569" s="15">
        <v>31</v>
      </c>
      <c r="B569" s="10" t="s">
        <v>131</v>
      </c>
      <c r="C569" s="255" t="s">
        <v>303</v>
      </c>
      <c r="D569" s="256"/>
      <c r="E569" s="256"/>
      <c r="F569" s="256"/>
      <c r="G569" s="256"/>
      <c r="H569" s="256"/>
      <c r="I569" s="257"/>
    </row>
    <row r="570" spans="1:9" ht="16.5" customHeight="1" x14ac:dyDescent="0.25">
      <c r="A570" s="15">
        <v>32</v>
      </c>
      <c r="B570" s="10" t="s">
        <v>134</v>
      </c>
      <c r="C570" s="255" t="s">
        <v>303</v>
      </c>
      <c r="D570" s="256"/>
      <c r="E570" s="256"/>
      <c r="F570" s="256"/>
      <c r="G570" s="256"/>
      <c r="H570" s="256"/>
      <c r="I570" s="257"/>
    </row>
    <row r="571" spans="1:9" ht="16.5" customHeight="1" x14ac:dyDescent="0.25">
      <c r="A571" s="15">
        <v>33</v>
      </c>
      <c r="B571" s="10" t="s">
        <v>135</v>
      </c>
      <c r="C571" s="255" t="s">
        <v>303</v>
      </c>
      <c r="D571" s="256"/>
      <c r="E571" s="256"/>
      <c r="F571" s="256"/>
      <c r="G571" s="256"/>
      <c r="H571" s="256"/>
      <c r="I571" s="257"/>
    </row>
    <row r="572" spans="1:9" ht="16.5" customHeight="1" x14ac:dyDescent="0.25">
      <c r="A572" s="15">
        <v>34</v>
      </c>
      <c r="B572" s="10" t="s">
        <v>136</v>
      </c>
      <c r="C572" s="255" t="s">
        <v>304</v>
      </c>
      <c r="D572" s="256"/>
      <c r="E572" s="256"/>
      <c r="F572" s="256"/>
      <c r="G572" s="256"/>
      <c r="H572" s="256"/>
      <c r="I572" s="257"/>
    </row>
    <row r="573" spans="1:9" ht="16.5" customHeight="1" x14ac:dyDescent="0.25">
      <c r="A573" s="15">
        <v>35</v>
      </c>
      <c r="B573" s="10" t="s">
        <v>137</v>
      </c>
      <c r="C573" s="255" t="s">
        <v>303</v>
      </c>
      <c r="D573" s="256"/>
      <c r="E573" s="256"/>
      <c r="F573" s="256"/>
      <c r="G573" s="256"/>
      <c r="H573" s="256"/>
      <c r="I573" s="257"/>
    </row>
    <row r="574" spans="1:9" ht="27.75" customHeight="1" x14ac:dyDescent="0.25">
      <c r="A574" s="15">
        <v>36</v>
      </c>
      <c r="B574" s="10" t="s">
        <v>141</v>
      </c>
      <c r="C574" s="255" t="s">
        <v>305</v>
      </c>
      <c r="D574" s="256"/>
      <c r="E574" s="256"/>
      <c r="F574" s="256"/>
      <c r="G574" s="256"/>
      <c r="H574" s="256"/>
      <c r="I574" s="257"/>
    </row>
    <row r="575" spans="1:9" ht="16.5" customHeight="1" x14ac:dyDescent="0.25">
      <c r="A575" s="15">
        <v>37</v>
      </c>
      <c r="B575" s="10" t="s">
        <v>150</v>
      </c>
      <c r="C575" s="255" t="s">
        <v>306</v>
      </c>
      <c r="D575" s="256"/>
      <c r="E575" s="256"/>
      <c r="F575" s="256"/>
      <c r="G575" s="256"/>
      <c r="H575" s="256"/>
      <c r="I575" s="257"/>
    </row>
    <row r="576" spans="1:9" ht="16.5" customHeight="1" x14ac:dyDescent="0.25">
      <c r="A576" s="15">
        <v>38</v>
      </c>
      <c r="B576" s="10" t="s">
        <v>151</v>
      </c>
      <c r="C576" s="255" t="s">
        <v>307</v>
      </c>
      <c r="D576" s="256"/>
      <c r="E576" s="256"/>
      <c r="F576" s="256"/>
      <c r="G576" s="256"/>
      <c r="H576" s="256"/>
      <c r="I576" s="257"/>
    </row>
    <row r="577" spans="1:9" ht="16.5" customHeight="1" x14ac:dyDescent="0.25">
      <c r="A577" s="15">
        <v>39</v>
      </c>
      <c r="B577" s="10" t="s">
        <v>152</v>
      </c>
      <c r="C577" s="255" t="s">
        <v>308</v>
      </c>
      <c r="D577" s="256"/>
      <c r="E577" s="256"/>
      <c r="F577" s="256"/>
      <c r="G577" s="256"/>
      <c r="H577" s="256"/>
      <c r="I577" s="257"/>
    </row>
    <row r="578" spans="1:9" ht="29.25" customHeight="1" x14ac:dyDescent="0.25">
      <c r="A578" s="15">
        <v>40</v>
      </c>
      <c r="B578" s="10" t="s">
        <v>227</v>
      </c>
      <c r="C578" s="255" t="s">
        <v>309</v>
      </c>
      <c r="D578" s="256"/>
      <c r="E578" s="256"/>
      <c r="F578" s="256"/>
      <c r="G578" s="256"/>
      <c r="H578" s="256"/>
      <c r="I578" s="257"/>
    </row>
    <row r="579" spans="1:9" ht="29.25" customHeight="1" x14ac:dyDescent="0.25">
      <c r="A579" s="15">
        <v>41</v>
      </c>
      <c r="B579" s="10" t="s">
        <v>226</v>
      </c>
      <c r="C579" s="255" t="s">
        <v>310</v>
      </c>
      <c r="D579" s="256"/>
      <c r="E579" s="256"/>
      <c r="F579" s="256"/>
      <c r="G579" s="256"/>
      <c r="H579" s="256"/>
      <c r="I579" s="257"/>
    </row>
    <row r="580" spans="1:9" ht="16.5" customHeight="1" x14ac:dyDescent="0.25">
      <c r="A580" s="15">
        <v>42</v>
      </c>
      <c r="B580" s="10" t="s">
        <v>160</v>
      </c>
      <c r="C580" s="255" t="s">
        <v>311</v>
      </c>
      <c r="D580" s="256"/>
      <c r="E580" s="256"/>
      <c r="F580" s="256"/>
      <c r="G580" s="256"/>
      <c r="H580" s="256"/>
      <c r="I580" s="257"/>
    </row>
    <row r="581" spans="1:9" ht="16.5" customHeight="1" x14ac:dyDescent="0.25">
      <c r="A581" s="15">
        <v>43</v>
      </c>
      <c r="B581" s="10" t="s">
        <v>163</v>
      </c>
      <c r="C581" s="255" t="s">
        <v>245</v>
      </c>
      <c r="D581" s="256"/>
      <c r="E581" s="256"/>
      <c r="F581" s="256"/>
      <c r="G581" s="256"/>
      <c r="H581" s="256"/>
      <c r="I581" s="257"/>
    </row>
    <row r="582" spans="1:9" ht="33.75" customHeight="1" x14ac:dyDescent="0.25">
      <c r="A582" s="15">
        <v>44</v>
      </c>
      <c r="B582" s="10" t="s">
        <v>165</v>
      </c>
      <c r="C582" s="255" t="s">
        <v>312</v>
      </c>
      <c r="D582" s="256"/>
      <c r="E582" s="256"/>
      <c r="F582" s="256"/>
      <c r="G582" s="256"/>
      <c r="H582" s="256"/>
      <c r="I582" s="257"/>
    </row>
    <row r="583" spans="1:9" ht="16.5" customHeight="1" x14ac:dyDescent="0.25">
      <c r="A583" s="15">
        <v>45</v>
      </c>
      <c r="B583" s="10" t="s">
        <v>166</v>
      </c>
      <c r="C583" s="255" t="s">
        <v>313</v>
      </c>
      <c r="D583" s="256"/>
      <c r="E583" s="256"/>
      <c r="F583" s="256"/>
      <c r="G583" s="256"/>
      <c r="H583" s="256"/>
      <c r="I583" s="257"/>
    </row>
    <row r="584" spans="1:9" ht="16.5" customHeight="1" x14ac:dyDescent="0.25">
      <c r="A584" s="15">
        <v>46</v>
      </c>
      <c r="B584" s="10" t="s">
        <v>167</v>
      </c>
      <c r="C584" s="255" t="s">
        <v>314</v>
      </c>
      <c r="D584" s="256"/>
      <c r="E584" s="256"/>
      <c r="F584" s="256"/>
      <c r="G584" s="256"/>
      <c r="H584" s="256"/>
      <c r="I584" s="257"/>
    </row>
    <row r="585" spans="1:9" ht="16.5" customHeight="1" x14ac:dyDescent="0.25">
      <c r="A585" s="15">
        <v>47</v>
      </c>
      <c r="B585" s="10" t="s">
        <v>168</v>
      </c>
      <c r="C585" s="255" t="s">
        <v>315</v>
      </c>
      <c r="D585" s="256"/>
      <c r="E585" s="256"/>
      <c r="F585" s="256"/>
      <c r="G585" s="256"/>
      <c r="H585" s="256"/>
      <c r="I585" s="257"/>
    </row>
    <row r="586" spans="1:9" ht="16.5" customHeight="1" x14ac:dyDescent="0.25">
      <c r="A586" s="15">
        <v>48</v>
      </c>
      <c r="B586" s="10" t="s">
        <v>173</v>
      </c>
      <c r="C586" s="255" t="s">
        <v>316</v>
      </c>
      <c r="D586" s="256"/>
      <c r="E586" s="256"/>
      <c r="F586" s="256"/>
      <c r="G586" s="256"/>
      <c r="H586" s="256"/>
      <c r="I586" s="257"/>
    </row>
    <row r="587" spans="1:9" ht="16.5" customHeight="1" x14ac:dyDescent="0.25">
      <c r="A587" s="15">
        <v>49</v>
      </c>
      <c r="B587" s="10" t="s">
        <v>174</v>
      </c>
      <c r="C587" s="255" t="s">
        <v>317</v>
      </c>
      <c r="D587" s="256"/>
      <c r="E587" s="256"/>
      <c r="F587" s="256"/>
      <c r="G587" s="256"/>
      <c r="H587" s="256"/>
      <c r="I587" s="257"/>
    </row>
    <row r="588" spans="1:9" ht="16.5" customHeight="1" x14ac:dyDescent="0.25">
      <c r="A588" s="15">
        <v>50</v>
      </c>
      <c r="B588" s="10" t="s">
        <v>177</v>
      </c>
      <c r="C588" s="255" t="s">
        <v>318</v>
      </c>
      <c r="D588" s="256"/>
      <c r="E588" s="256"/>
      <c r="F588" s="256"/>
      <c r="G588" s="256"/>
      <c r="H588" s="256"/>
      <c r="I588" s="257"/>
    </row>
    <row r="589" spans="1:9" ht="16.5" customHeight="1" x14ac:dyDescent="0.25">
      <c r="A589" s="15">
        <v>51</v>
      </c>
      <c r="B589" s="10" t="s">
        <v>181</v>
      </c>
      <c r="C589" s="255" t="s">
        <v>319</v>
      </c>
      <c r="D589" s="256"/>
      <c r="E589" s="256"/>
      <c r="F589" s="256"/>
      <c r="G589" s="256"/>
      <c r="H589" s="256"/>
      <c r="I589" s="257"/>
    </row>
    <row r="590" spans="1:9" ht="33.75" customHeight="1" x14ac:dyDescent="0.25">
      <c r="A590" s="15">
        <v>52</v>
      </c>
      <c r="B590" s="10" t="s">
        <v>182</v>
      </c>
      <c r="C590" s="255" t="s">
        <v>320</v>
      </c>
      <c r="D590" s="256"/>
      <c r="E590" s="256"/>
      <c r="F590" s="256"/>
      <c r="G590" s="256"/>
      <c r="H590" s="256"/>
      <c r="I590" s="257"/>
    </row>
    <row r="591" spans="1:9" ht="32.25" customHeight="1" x14ac:dyDescent="0.25">
      <c r="A591" s="15">
        <v>53</v>
      </c>
      <c r="B591" s="10" t="s">
        <v>184</v>
      </c>
      <c r="C591" s="255" t="s">
        <v>321</v>
      </c>
      <c r="D591" s="256"/>
      <c r="E591" s="256"/>
      <c r="F591" s="256"/>
      <c r="G591" s="256"/>
      <c r="H591" s="256"/>
      <c r="I591" s="257"/>
    </row>
    <row r="592" spans="1:9" ht="31.5" customHeight="1" x14ac:dyDescent="0.25">
      <c r="A592" s="15">
        <v>54</v>
      </c>
      <c r="B592" s="31" t="s">
        <v>193</v>
      </c>
      <c r="C592" s="255" t="s">
        <v>322</v>
      </c>
      <c r="D592" s="256"/>
      <c r="E592" s="256"/>
      <c r="F592" s="256"/>
      <c r="G592" s="256"/>
      <c r="H592" s="256"/>
      <c r="I592" s="257"/>
    </row>
    <row r="593" spans="1:9" ht="16.5" customHeight="1" x14ac:dyDescent="0.25">
      <c r="A593" s="15">
        <v>55</v>
      </c>
      <c r="B593" s="31" t="s">
        <v>580</v>
      </c>
      <c r="C593" s="255" t="s">
        <v>584</v>
      </c>
      <c r="D593" s="256"/>
      <c r="E593" s="256"/>
      <c r="F593" s="256"/>
      <c r="G593" s="256"/>
      <c r="H593" s="256"/>
      <c r="I593" s="257"/>
    </row>
    <row r="594" spans="1:9" ht="41.25" customHeight="1" x14ac:dyDescent="0.25">
      <c r="A594" s="15">
        <v>56</v>
      </c>
      <c r="B594" s="31" t="s">
        <v>585</v>
      </c>
      <c r="C594" s="255" t="s">
        <v>620</v>
      </c>
      <c r="D594" s="256"/>
      <c r="E594" s="256"/>
      <c r="F594" s="256"/>
      <c r="G594" s="256"/>
      <c r="H594" s="256"/>
      <c r="I594" s="257"/>
    </row>
    <row r="595" spans="1:9" ht="25.5" customHeight="1" x14ac:dyDescent="0.25">
      <c r="A595" s="15">
        <v>57</v>
      </c>
      <c r="B595" s="31" t="s">
        <v>591</v>
      </c>
      <c r="C595" s="255" t="s">
        <v>621</v>
      </c>
      <c r="D595" s="256"/>
      <c r="E595" s="256"/>
      <c r="F595" s="256"/>
      <c r="G595" s="256"/>
      <c r="H595" s="256"/>
      <c r="I595" s="257"/>
    </row>
    <row r="596" spans="1:9" ht="16.5" customHeight="1" x14ac:dyDescent="0.25">
      <c r="A596" s="15">
        <v>58</v>
      </c>
      <c r="B596" s="31" t="s">
        <v>619</v>
      </c>
      <c r="C596" s="255" t="s">
        <v>622</v>
      </c>
      <c r="D596" s="256"/>
      <c r="E596" s="256"/>
      <c r="F596" s="256"/>
      <c r="G596" s="256"/>
      <c r="H596" s="256"/>
      <c r="I596" s="257"/>
    </row>
    <row r="597" spans="1:9" ht="16.5" customHeight="1" x14ac:dyDescent="0.25">
      <c r="A597" s="15">
        <v>59</v>
      </c>
      <c r="B597" s="31" t="s">
        <v>592</v>
      </c>
      <c r="C597" s="255" t="s">
        <v>623</v>
      </c>
      <c r="D597" s="256"/>
      <c r="E597" s="256"/>
      <c r="F597" s="256"/>
      <c r="G597" s="256"/>
      <c r="H597" s="256"/>
      <c r="I597" s="257"/>
    </row>
    <row r="598" spans="1:9" ht="16.5" customHeight="1" x14ac:dyDescent="0.25">
      <c r="A598" s="15">
        <v>60</v>
      </c>
      <c r="B598" s="31" t="s">
        <v>615</v>
      </c>
      <c r="C598" s="255" t="s">
        <v>624</v>
      </c>
      <c r="D598" s="256"/>
      <c r="E598" s="256"/>
      <c r="F598" s="256"/>
      <c r="G598" s="256"/>
      <c r="H598" s="256"/>
      <c r="I598" s="257"/>
    </row>
    <row r="599" spans="1:9" ht="16.5" customHeight="1" x14ac:dyDescent="0.25">
      <c r="A599" s="15">
        <v>61</v>
      </c>
      <c r="B599" s="31" t="s">
        <v>617</v>
      </c>
      <c r="C599" s="255" t="s">
        <v>621</v>
      </c>
      <c r="D599" s="256"/>
      <c r="E599" s="256"/>
      <c r="F599" s="256"/>
      <c r="G599" s="256"/>
      <c r="H599" s="256"/>
      <c r="I599" s="257"/>
    </row>
  </sheetData>
  <mergeCells count="81">
    <mergeCell ref="C593:I593"/>
    <mergeCell ref="C565:I565"/>
    <mergeCell ref="C551:I551"/>
    <mergeCell ref="C558:I558"/>
    <mergeCell ref="C559:I559"/>
    <mergeCell ref="C563:I563"/>
    <mergeCell ref="C564:I564"/>
    <mergeCell ref="C552:I552"/>
    <mergeCell ref="C553:I553"/>
    <mergeCell ref="C554:I554"/>
    <mergeCell ref="C592:I592"/>
    <mergeCell ref="C589:I589"/>
    <mergeCell ref="C590:I590"/>
    <mergeCell ref="C591:I591"/>
    <mergeCell ref="C582:I582"/>
    <mergeCell ref="C587:I587"/>
    <mergeCell ref="C588:I588"/>
    <mergeCell ref="C583:I583"/>
    <mergeCell ref="C584:I584"/>
    <mergeCell ref="C585:I585"/>
    <mergeCell ref="C586:I586"/>
    <mergeCell ref="K541:O541"/>
    <mergeCell ref="B1:I1"/>
    <mergeCell ref="B4:I4"/>
    <mergeCell ref="B5:I5"/>
    <mergeCell ref="B7:B9"/>
    <mergeCell ref="C7:I7"/>
    <mergeCell ref="C8:C9"/>
    <mergeCell ref="D8:I8"/>
    <mergeCell ref="A472:I472"/>
    <mergeCell ref="A7:A9"/>
    <mergeCell ref="A241:I241"/>
    <mergeCell ref="A10:I10"/>
    <mergeCell ref="K536:O536"/>
    <mergeCell ref="C540:I540"/>
    <mergeCell ref="K540:O540"/>
    <mergeCell ref="C541:I541"/>
    <mergeCell ref="K542:O542"/>
    <mergeCell ref="C543:I543"/>
    <mergeCell ref="C544:I544"/>
    <mergeCell ref="C545:I545"/>
    <mergeCell ref="C542:I542"/>
    <mergeCell ref="C569:I569"/>
    <mergeCell ref="C567:I567"/>
    <mergeCell ref="C568:I568"/>
    <mergeCell ref="C574:I574"/>
    <mergeCell ref="C577:I577"/>
    <mergeCell ref="C570:I570"/>
    <mergeCell ref="C571:I571"/>
    <mergeCell ref="C572:I572"/>
    <mergeCell ref="C573:I573"/>
    <mergeCell ref="C546:I548"/>
    <mergeCell ref="C581:I581"/>
    <mergeCell ref="C578:I578"/>
    <mergeCell ref="C549:I549"/>
    <mergeCell ref="C550:I550"/>
    <mergeCell ref="C579:I579"/>
    <mergeCell ref="C580:I580"/>
    <mergeCell ref="C555:I555"/>
    <mergeCell ref="C556:I556"/>
    <mergeCell ref="C557:I557"/>
    <mergeCell ref="C562:I562"/>
    <mergeCell ref="C575:I575"/>
    <mergeCell ref="C576:I576"/>
    <mergeCell ref="C566:I566"/>
    <mergeCell ref="C560:I560"/>
    <mergeCell ref="C561:I561"/>
    <mergeCell ref="B3:I3"/>
    <mergeCell ref="C537:I537"/>
    <mergeCell ref="B537:B539"/>
    <mergeCell ref="C538:I538"/>
    <mergeCell ref="C539:I539"/>
    <mergeCell ref="A471:B471"/>
    <mergeCell ref="A537:A539"/>
    <mergeCell ref="A536:I536"/>
    <mergeCell ref="C599:I599"/>
    <mergeCell ref="C594:I594"/>
    <mergeCell ref="C595:I595"/>
    <mergeCell ref="C596:I596"/>
    <mergeCell ref="C597:I597"/>
    <mergeCell ref="C598:I598"/>
  </mergeCells>
  <pageMargins left="0.7" right="0.7" top="0.75" bottom="0.75" header="0.3" footer="0.3"/>
  <pageSetup paperSize="9" scale="71" orientation="landscape" r:id="rId1"/>
  <rowBreaks count="2" manualBreakCount="2">
    <brk id="535" max="8" man="1"/>
    <brk id="558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6"/>
  <sheetViews>
    <sheetView tabSelected="1" view="pageBreakPreview" zoomScale="85" zoomScaleNormal="85" zoomScaleSheetLayoutView="85" workbookViewId="0">
      <selection activeCell="N27" sqref="N27"/>
    </sheetView>
  </sheetViews>
  <sheetFormatPr defaultColWidth="9.140625" defaultRowHeight="15.75" x14ac:dyDescent="0.25"/>
  <cols>
    <col min="1" max="1" width="4.5703125" style="80" customWidth="1"/>
    <col min="2" max="2" width="40.7109375" style="7" customWidth="1"/>
    <col min="3" max="3" width="16.42578125" style="7" customWidth="1"/>
    <col min="4" max="4" width="13.140625" style="7" customWidth="1"/>
    <col min="5" max="5" width="14.85546875" style="7" customWidth="1"/>
    <col min="6" max="6" width="15.5703125" style="7" customWidth="1"/>
    <col min="7" max="7" width="20.140625" style="7" customWidth="1"/>
    <col min="8" max="8" width="9.5703125" style="109" bestFit="1" customWidth="1"/>
    <col min="9" max="9" width="9.140625" style="109"/>
    <col min="10" max="10" width="10" style="8" bestFit="1" customWidth="1"/>
    <col min="11" max="16384" width="9.140625" style="8"/>
  </cols>
  <sheetData>
    <row r="1" spans="1:10" x14ac:dyDescent="0.25">
      <c r="B1" s="296" t="s">
        <v>688</v>
      </c>
      <c r="C1" s="296"/>
      <c r="D1" s="296"/>
      <c r="E1" s="296"/>
      <c r="F1" s="296"/>
      <c r="G1" s="296"/>
    </row>
    <row r="2" spans="1:10" x14ac:dyDescent="0.25">
      <c r="B2" s="164"/>
      <c r="C2" s="164"/>
      <c r="D2" s="164"/>
      <c r="E2" s="164"/>
      <c r="F2" s="164"/>
      <c r="G2" s="164"/>
    </row>
    <row r="3" spans="1:10" ht="54" customHeight="1" x14ac:dyDescent="0.25">
      <c r="B3" s="297" t="s">
        <v>558</v>
      </c>
      <c r="C3" s="297"/>
      <c r="D3" s="297"/>
      <c r="E3" s="297"/>
      <c r="F3" s="297"/>
      <c r="G3" s="297"/>
    </row>
    <row r="4" spans="1:10" x14ac:dyDescent="0.25">
      <c r="B4" s="165"/>
      <c r="C4" s="165"/>
      <c r="D4" s="165"/>
      <c r="E4" s="165"/>
      <c r="F4" s="165"/>
      <c r="G4" s="165"/>
    </row>
    <row r="5" spans="1:10" ht="54.75" customHeight="1" x14ac:dyDescent="0.25">
      <c r="A5" s="294" t="s">
        <v>0</v>
      </c>
      <c r="B5" s="294" t="s">
        <v>207</v>
      </c>
      <c r="C5" s="298" t="s">
        <v>456</v>
      </c>
      <c r="D5" s="298" t="s">
        <v>457</v>
      </c>
      <c r="E5" s="298"/>
      <c r="F5" s="298"/>
      <c r="G5" s="294" t="s">
        <v>563</v>
      </c>
      <c r="H5" s="110"/>
      <c r="I5" s="110"/>
    </row>
    <row r="6" spans="1:10" ht="114.75" customHeight="1" x14ac:dyDescent="0.25">
      <c r="A6" s="295"/>
      <c r="B6" s="295"/>
      <c r="C6" s="298"/>
      <c r="D6" s="132" t="s">
        <v>458</v>
      </c>
      <c r="E6" s="132" t="s">
        <v>459</v>
      </c>
      <c r="F6" s="132" t="s">
        <v>460</v>
      </c>
      <c r="G6" s="295"/>
      <c r="H6" s="110"/>
      <c r="I6" s="110"/>
    </row>
    <row r="7" spans="1:10" x14ac:dyDescent="0.25">
      <c r="A7" s="150"/>
      <c r="B7" s="166" t="s">
        <v>331</v>
      </c>
      <c r="C7" s="151">
        <f>SUM(C8:C236)</f>
        <v>8533.9109999999928</v>
      </c>
      <c r="D7" s="151">
        <f>SUM(D8:D236)</f>
        <v>8034.1686299999992</v>
      </c>
      <c r="E7" s="151">
        <f>SUM(E8:E236)</f>
        <v>3842.0949999999998</v>
      </c>
      <c r="F7" s="151">
        <f>SUM(F8:F236)</f>
        <v>4192.074630000001</v>
      </c>
      <c r="G7" s="151">
        <f>SUM(G8:G236)</f>
        <v>7070.1646300000002</v>
      </c>
      <c r="H7" s="110"/>
      <c r="I7" s="110"/>
      <c r="J7" s="23">
        <f>G7-C7</f>
        <v>-1463.7463699999926</v>
      </c>
    </row>
    <row r="8" spans="1:10" x14ac:dyDescent="0.25">
      <c r="A8" s="150">
        <v>1</v>
      </c>
      <c r="B8" s="98" t="s">
        <v>414</v>
      </c>
      <c r="C8" s="116">
        <v>3630.43</v>
      </c>
      <c r="D8" s="116">
        <v>3630.43</v>
      </c>
      <c r="E8" s="116">
        <v>3630.43</v>
      </c>
      <c r="F8" s="116">
        <v>0</v>
      </c>
      <c r="G8" s="116">
        <v>3109.5659999999998</v>
      </c>
      <c r="H8" s="110"/>
      <c r="I8" s="110"/>
      <c r="J8" s="23">
        <f>G8-C8</f>
        <v>-520.86400000000003</v>
      </c>
    </row>
    <row r="9" spans="1:10" x14ac:dyDescent="0.25">
      <c r="A9" s="150">
        <v>2</v>
      </c>
      <c r="B9" s="96" t="s">
        <v>1</v>
      </c>
      <c r="C9" s="116">
        <v>126</v>
      </c>
      <c r="D9" s="116">
        <f>E9+F9</f>
        <v>126</v>
      </c>
      <c r="E9" s="116">
        <v>0</v>
      </c>
      <c r="F9" s="116">
        <v>126</v>
      </c>
      <c r="G9" s="116">
        <v>126</v>
      </c>
      <c r="H9" s="110"/>
      <c r="I9" s="110"/>
    </row>
    <row r="10" spans="1:10" x14ac:dyDescent="0.25">
      <c r="A10" s="150">
        <v>3</v>
      </c>
      <c r="B10" s="96" t="s">
        <v>2</v>
      </c>
      <c r="C10" s="116">
        <v>42.31</v>
      </c>
      <c r="D10" s="116">
        <f t="shared" ref="D10:D19" si="0">E10+F10</f>
        <v>42.31</v>
      </c>
      <c r="E10" s="116">
        <v>0</v>
      </c>
      <c r="F10" s="116">
        <v>42.31</v>
      </c>
      <c r="G10" s="116">
        <v>42.31</v>
      </c>
      <c r="H10" s="110"/>
      <c r="I10" s="110"/>
    </row>
    <row r="11" spans="1:10" x14ac:dyDescent="0.25">
      <c r="A11" s="150">
        <v>4</v>
      </c>
      <c r="B11" s="96" t="s">
        <v>3</v>
      </c>
      <c r="C11" s="116">
        <v>42.9</v>
      </c>
      <c r="D11" s="116">
        <f t="shared" si="0"/>
        <v>42.9</v>
      </c>
      <c r="E11" s="116">
        <v>0</v>
      </c>
      <c r="F11" s="116">
        <v>42.9</v>
      </c>
      <c r="G11" s="116">
        <v>42.9</v>
      </c>
      <c r="H11" s="110"/>
      <c r="I11" s="110"/>
    </row>
    <row r="12" spans="1:10" x14ac:dyDescent="0.25">
      <c r="A12" s="150">
        <v>5</v>
      </c>
      <c r="B12" s="96" t="s">
        <v>4</v>
      </c>
      <c r="C12" s="116">
        <v>9.4</v>
      </c>
      <c r="D12" s="116">
        <f t="shared" si="0"/>
        <v>9.4</v>
      </c>
      <c r="E12" s="116">
        <v>0</v>
      </c>
      <c r="F12" s="116">
        <v>9.4</v>
      </c>
      <c r="G12" s="116">
        <v>9.4</v>
      </c>
      <c r="H12" s="110"/>
      <c r="I12" s="110"/>
    </row>
    <row r="13" spans="1:10" x14ac:dyDescent="0.25">
      <c r="A13" s="150">
        <v>6</v>
      </c>
      <c r="B13" s="96" t="s">
        <v>5</v>
      </c>
      <c r="C13" s="116">
        <v>17.8</v>
      </c>
      <c r="D13" s="116">
        <f t="shared" si="0"/>
        <v>17.8</v>
      </c>
      <c r="E13" s="116">
        <v>0</v>
      </c>
      <c r="F13" s="116">
        <v>17.8</v>
      </c>
      <c r="G13" s="116">
        <v>17.8</v>
      </c>
      <c r="H13" s="110"/>
      <c r="I13" s="110"/>
    </row>
    <row r="14" spans="1:10" x14ac:dyDescent="0.25">
      <c r="A14" s="150">
        <v>7</v>
      </c>
      <c r="B14" s="96" t="s">
        <v>6</v>
      </c>
      <c r="C14" s="116">
        <v>28.9</v>
      </c>
      <c r="D14" s="116">
        <f t="shared" si="0"/>
        <v>28.9</v>
      </c>
      <c r="E14" s="116">
        <v>0</v>
      </c>
      <c r="F14" s="116">
        <v>28.9</v>
      </c>
      <c r="G14" s="116">
        <v>25</v>
      </c>
      <c r="H14" s="110"/>
      <c r="I14" s="110"/>
    </row>
    <row r="15" spans="1:10" x14ac:dyDescent="0.25">
      <c r="A15" s="150">
        <v>8</v>
      </c>
      <c r="B15" s="96" t="s">
        <v>7</v>
      </c>
      <c r="C15" s="116">
        <v>5.5</v>
      </c>
      <c r="D15" s="116">
        <f t="shared" si="0"/>
        <v>5.5</v>
      </c>
      <c r="E15" s="116">
        <v>0</v>
      </c>
      <c r="F15" s="116">
        <v>5.5</v>
      </c>
      <c r="G15" s="116">
        <v>5.5</v>
      </c>
      <c r="H15" s="110"/>
      <c r="I15" s="110"/>
    </row>
    <row r="16" spans="1:10" x14ac:dyDescent="0.25">
      <c r="A16" s="150">
        <v>9</v>
      </c>
      <c r="B16" s="96" t="s">
        <v>8</v>
      </c>
      <c r="C16" s="116">
        <v>59.4</v>
      </c>
      <c r="D16" s="116">
        <f t="shared" si="0"/>
        <v>58.1</v>
      </c>
      <c r="E16" s="116">
        <v>0</v>
      </c>
      <c r="F16" s="116">
        <v>58.1</v>
      </c>
      <c r="G16" s="116">
        <v>58.1</v>
      </c>
      <c r="H16" s="110"/>
      <c r="I16" s="110"/>
    </row>
    <row r="17" spans="1:9" x14ac:dyDescent="0.25">
      <c r="A17" s="150">
        <v>10</v>
      </c>
      <c r="B17" s="96" t="s">
        <v>9</v>
      </c>
      <c r="C17" s="116">
        <v>5.6</v>
      </c>
      <c r="D17" s="116">
        <f t="shared" si="0"/>
        <v>5.6</v>
      </c>
      <c r="E17" s="116">
        <v>0</v>
      </c>
      <c r="F17" s="116">
        <v>5.6</v>
      </c>
      <c r="G17" s="116">
        <v>5.6</v>
      </c>
      <c r="H17" s="110"/>
      <c r="I17" s="110"/>
    </row>
    <row r="18" spans="1:9" x14ac:dyDescent="0.25">
      <c r="A18" s="150">
        <v>11</v>
      </c>
      <c r="B18" s="96" t="s">
        <v>10</v>
      </c>
      <c r="C18" s="116">
        <v>27.5</v>
      </c>
      <c r="D18" s="116">
        <f t="shared" si="0"/>
        <v>28.1</v>
      </c>
      <c r="E18" s="116">
        <v>0</v>
      </c>
      <c r="F18" s="116">
        <v>28.1</v>
      </c>
      <c r="G18" s="116">
        <v>27.5</v>
      </c>
      <c r="H18" s="110"/>
      <c r="I18" s="110"/>
    </row>
    <row r="19" spans="1:9" x14ac:dyDescent="0.25">
      <c r="A19" s="150">
        <v>12</v>
      </c>
      <c r="B19" s="96" t="s">
        <v>11</v>
      </c>
      <c r="C19" s="116">
        <v>16.8</v>
      </c>
      <c r="D19" s="116">
        <f t="shared" si="0"/>
        <v>16.8</v>
      </c>
      <c r="E19" s="116">
        <v>0</v>
      </c>
      <c r="F19" s="116">
        <v>16.8</v>
      </c>
      <c r="G19" s="116">
        <v>16.8</v>
      </c>
      <c r="H19" s="110"/>
      <c r="I19" s="110"/>
    </row>
    <row r="20" spans="1:9" x14ac:dyDescent="0.25">
      <c r="A20" s="150">
        <v>13</v>
      </c>
      <c r="B20" s="96" t="s">
        <v>210</v>
      </c>
      <c r="C20" s="116">
        <v>12.8</v>
      </c>
      <c r="D20" s="116">
        <v>12.8</v>
      </c>
      <c r="E20" s="116">
        <v>0</v>
      </c>
      <c r="F20" s="116">
        <v>12.8</v>
      </c>
      <c r="G20" s="116">
        <v>12.8</v>
      </c>
      <c r="H20" s="110"/>
      <c r="I20" s="110"/>
    </row>
    <row r="21" spans="1:9" x14ac:dyDescent="0.25">
      <c r="A21" s="150">
        <v>14</v>
      </c>
      <c r="B21" s="96" t="s">
        <v>13</v>
      </c>
      <c r="C21" s="116">
        <v>0.9</v>
      </c>
      <c r="D21" s="116">
        <v>0.9</v>
      </c>
      <c r="E21" s="116">
        <v>0</v>
      </c>
      <c r="F21" s="116">
        <v>0.9</v>
      </c>
      <c r="G21" s="116">
        <v>0.9</v>
      </c>
      <c r="H21" s="110"/>
      <c r="I21" s="110"/>
    </row>
    <row r="22" spans="1:9" x14ac:dyDescent="0.25">
      <c r="A22" s="150">
        <v>15</v>
      </c>
      <c r="B22" s="96" t="s">
        <v>415</v>
      </c>
      <c r="C22" s="116">
        <v>5.2</v>
      </c>
      <c r="D22" s="116">
        <v>5.2</v>
      </c>
      <c r="E22" s="116">
        <v>0</v>
      </c>
      <c r="F22" s="116">
        <v>5.2</v>
      </c>
      <c r="G22" s="116">
        <v>0</v>
      </c>
      <c r="H22" s="110"/>
      <c r="I22" s="110"/>
    </row>
    <row r="23" spans="1:9" x14ac:dyDescent="0.25">
      <c r="A23" s="150">
        <v>16</v>
      </c>
      <c r="B23" s="96" t="s">
        <v>335</v>
      </c>
      <c r="C23" s="116">
        <v>3.4</v>
      </c>
      <c r="D23" s="116">
        <v>3.4</v>
      </c>
      <c r="E23" s="116">
        <v>0</v>
      </c>
      <c r="F23" s="116">
        <v>3.4</v>
      </c>
      <c r="G23" s="116">
        <v>3.4</v>
      </c>
      <c r="H23" s="110"/>
      <c r="I23" s="110"/>
    </row>
    <row r="24" spans="1:9" x14ac:dyDescent="0.25">
      <c r="A24" s="150">
        <v>17</v>
      </c>
      <c r="B24" s="96" t="s">
        <v>336</v>
      </c>
      <c r="C24" s="116">
        <v>4.9000000000000004</v>
      </c>
      <c r="D24" s="116">
        <v>4.9000000000000004</v>
      </c>
      <c r="E24" s="116">
        <v>0</v>
      </c>
      <c r="F24" s="116">
        <v>4.9000000000000004</v>
      </c>
      <c r="G24" s="116">
        <v>0</v>
      </c>
      <c r="H24" s="110"/>
      <c r="I24" s="110"/>
    </row>
    <row r="25" spans="1:9" x14ac:dyDescent="0.25">
      <c r="A25" s="150">
        <v>18</v>
      </c>
      <c r="B25" s="96" t="s">
        <v>337</v>
      </c>
      <c r="C25" s="116">
        <v>6.3</v>
      </c>
      <c r="D25" s="116">
        <v>6.3</v>
      </c>
      <c r="E25" s="116">
        <v>0</v>
      </c>
      <c r="F25" s="116">
        <v>6.3</v>
      </c>
      <c r="G25" s="116">
        <v>6.3</v>
      </c>
      <c r="H25" s="110"/>
      <c r="I25" s="110"/>
    </row>
    <row r="26" spans="1:9" x14ac:dyDescent="0.25">
      <c r="A26" s="150">
        <v>19</v>
      </c>
      <c r="B26" s="96" t="s">
        <v>451</v>
      </c>
      <c r="C26" s="116">
        <v>18.600000000000001</v>
      </c>
      <c r="D26" s="116">
        <v>18.600000000000001</v>
      </c>
      <c r="E26" s="116">
        <v>0</v>
      </c>
      <c r="F26" s="116">
        <v>18.600000000000001</v>
      </c>
      <c r="G26" s="116">
        <v>18.600000000000001</v>
      </c>
      <c r="H26" s="110"/>
      <c r="I26" s="110"/>
    </row>
    <row r="27" spans="1:9" x14ac:dyDescent="0.25">
      <c r="A27" s="150">
        <v>20</v>
      </c>
      <c r="B27" s="96" t="s">
        <v>461</v>
      </c>
      <c r="C27" s="116">
        <v>17.899999999999999</v>
      </c>
      <c r="D27" s="116">
        <v>51.8</v>
      </c>
      <c r="E27" s="116">
        <v>4.0999999999999996</v>
      </c>
      <c r="F27" s="116">
        <v>47.7</v>
      </c>
      <c r="G27" s="116">
        <v>19.600000000000001</v>
      </c>
      <c r="H27" s="110"/>
      <c r="I27" s="110"/>
    </row>
    <row r="28" spans="1:9" x14ac:dyDescent="0.25">
      <c r="A28" s="150">
        <v>21</v>
      </c>
      <c r="B28" s="96" t="s">
        <v>338</v>
      </c>
      <c r="C28" s="116">
        <v>16.2</v>
      </c>
      <c r="D28" s="116">
        <v>16.2</v>
      </c>
      <c r="E28" s="116">
        <v>0</v>
      </c>
      <c r="F28" s="116">
        <v>16.2</v>
      </c>
      <c r="G28" s="116">
        <v>11.8</v>
      </c>
      <c r="H28" s="110"/>
      <c r="I28" s="110"/>
    </row>
    <row r="29" spans="1:9" x14ac:dyDescent="0.25">
      <c r="A29" s="150">
        <v>22</v>
      </c>
      <c r="B29" s="96" t="s">
        <v>35</v>
      </c>
      <c r="C29" s="116">
        <v>70.825000000000003</v>
      </c>
      <c r="D29" s="116">
        <v>70.825000000000003</v>
      </c>
      <c r="E29" s="116">
        <v>63.825000000000003</v>
      </c>
      <c r="F29" s="116">
        <v>7</v>
      </c>
      <c r="G29" s="116">
        <v>70.789999999999992</v>
      </c>
      <c r="H29" s="110"/>
      <c r="I29" s="110"/>
    </row>
    <row r="30" spans="1:9" ht="30" x14ac:dyDescent="0.25">
      <c r="A30" s="150">
        <v>23</v>
      </c>
      <c r="B30" s="96" t="s">
        <v>490</v>
      </c>
      <c r="C30" s="116">
        <v>0</v>
      </c>
      <c r="D30" s="116">
        <v>39.956580000000002</v>
      </c>
      <c r="E30" s="116">
        <v>0</v>
      </c>
      <c r="F30" s="116">
        <v>39.956580000000002</v>
      </c>
      <c r="G30" s="116">
        <v>39.956580000000002</v>
      </c>
      <c r="H30" s="110"/>
      <c r="I30" s="110"/>
    </row>
    <row r="31" spans="1:9" x14ac:dyDescent="0.25">
      <c r="A31" s="150">
        <v>24</v>
      </c>
      <c r="B31" s="96" t="s">
        <v>491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0"/>
      <c r="I31" s="110"/>
    </row>
    <row r="32" spans="1:9" ht="30" x14ac:dyDescent="0.25">
      <c r="A32" s="150">
        <v>25</v>
      </c>
      <c r="B32" s="96" t="s">
        <v>492</v>
      </c>
      <c r="C32" s="116">
        <v>0</v>
      </c>
      <c r="D32" s="116">
        <v>19.693999999999999</v>
      </c>
      <c r="E32" s="116">
        <v>0</v>
      </c>
      <c r="F32" s="116">
        <v>19.693999999999999</v>
      </c>
      <c r="G32" s="116">
        <v>19.693999999999999</v>
      </c>
      <c r="H32" s="110"/>
      <c r="I32" s="110"/>
    </row>
    <row r="33" spans="1:9" x14ac:dyDescent="0.25">
      <c r="A33" s="150">
        <v>26</v>
      </c>
      <c r="B33" s="96" t="s">
        <v>493</v>
      </c>
      <c r="C33" s="116">
        <v>0</v>
      </c>
      <c r="D33" s="116">
        <v>5.56</v>
      </c>
      <c r="E33" s="116">
        <v>0</v>
      </c>
      <c r="F33" s="116">
        <v>5.56</v>
      </c>
      <c r="G33" s="116">
        <v>5.56</v>
      </c>
      <c r="H33" s="110"/>
      <c r="I33" s="110"/>
    </row>
    <row r="34" spans="1:9" x14ac:dyDescent="0.25">
      <c r="A34" s="150">
        <v>27</v>
      </c>
      <c r="B34" s="96" t="s">
        <v>494</v>
      </c>
      <c r="C34" s="116">
        <v>0</v>
      </c>
      <c r="D34" s="116">
        <v>13.981</v>
      </c>
      <c r="E34" s="116">
        <v>0</v>
      </c>
      <c r="F34" s="116">
        <v>13.981</v>
      </c>
      <c r="G34" s="116">
        <v>0</v>
      </c>
      <c r="H34" s="110"/>
      <c r="I34" s="110"/>
    </row>
    <row r="35" spans="1:9" x14ac:dyDescent="0.25">
      <c r="A35" s="150">
        <v>28</v>
      </c>
      <c r="B35" s="96" t="s">
        <v>495</v>
      </c>
      <c r="C35" s="116">
        <v>0</v>
      </c>
      <c r="D35" s="116">
        <v>0</v>
      </c>
      <c r="E35" s="116">
        <v>0</v>
      </c>
      <c r="F35" s="116">
        <v>0</v>
      </c>
      <c r="G35" s="116">
        <v>0</v>
      </c>
      <c r="H35" s="110"/>
      <c r="I35" s="110"/>
    </row>
    <row r="36" spans="1:9" x14ac:dyDescent="0.25">
      <c r="A36" s="150">
        <v>29</v>
      </c>
      <c r="B36" s="96" t="s">
        <v>496</v>
      </c>
      <c r="C36" s="116">
        <v>7</v>
      </c>
      <c r="D36" s="116">
        <v>7</v>
      </c>
      <c r="E36" s="116">
        <v>0</v>
      </c>
      <c r="F36" s="116">
        <v>7</v>
      </c>
      <c r="G36" s="116">
        <v>7</v>
      </c>
      <c r="H36" s="110"/>
      <c r="I36" s="110"/>
    </row>
    <row r="37" spans="1:9" x14ac:dyDescent="0.25">
      <c r="A37" s="150">
        <v>30</v>
      </c>
      <c r="B37" s="96" t="s">
        <v>497</v>
      </c>
      <c r="C37" s="116">
        <v>11.04</v>
      </c>
      <c r="D37" s="116">
        <v>11.04</v>
      </c>
      <c r="E37" s="116">
        <v>0</v>
      </c>
      <c r="F37" s="116">
        <v>11.04</v>
      </c>
      <c r="G37" s="116">
        <v>11.04</v>
      </c>
      <c r="H37" s="110"/>
      <c r="I37" s="110"/>
    </row>
    <row r="38" spans="1:9" x14ac:dyDescent="0.25">
      <c r="A38" s="150">
        <v>31</v>
      </c>
      <c r="B38" s="96" t="s">
        <v>498</v>
      </c>
      <c r="C38" s="116">
        <v>0</v>
      </c>
      <c r="D38" s="116">
        <v>10.97265</v>
      </c>
      <c r="E38" s="116">
        <v>0</v>
      </c>
      <c r="F38" s="116">
        <v>10.97265</v>
      </c>
      <c r="G38" s="116">
        <v>10.97265</v>
      </c>
      <c r="H38" s="110"/>
      <c r="I38" s="110"/>
    </row>
    <row r="39" spans="1:9" x14ac:dyDescent="0.25">
      <c r="A39" s="150">
        <v>32</v>
      </c>
      <c r="B39" s="96" t="s">
        <v>499</v>
      </c>
      <c r="C39" s="116">
        <v>0</v>
      </c>
      <c r="D39" s="116">
        <v>3.8</v>
      </c>
      <c r="E39" s="116">
        <v>0</v>
      </c>
      <c r="F39" s="116">
        <v>3.8</v>
      </c>
      <c r="G39" s="116">
        <v>3.8</v>
      </c>
      <c r="H39" s="110"/>
      <c r="I39" s="110"/>
    </row>
    <row r="40" spans="1:9" x14ac:dyDescent="0.25">
      <c r="A40" s="150">
        <v>33</v>
      </c>
      <c r="B40" s="96" t="s">
        <v>22</v>
      </c>
      <c r="C40" s="116">
        <v>589.20000000000005</v>
      </c>
      <c r="D40" s="116">
        <v>239.9</v>
      </c>
      <c r="E40" s="116">
        <v>0</v>
      </c>
      <c r="F40" s="116">
        <v>239.9</v>
      </c>
      <c r="G40" s="116">
        <v>239.9</v>
      </c>
      <c r="H40" s="110"/>
      <c r="I40" s="110"/>
    </row>
    <row r="41" spans="1:9" x14ac:dyDescent="0.25">
      <c r="A41" s="150">
        <v>34</v>
      </c>
      <c r="B41" s="96" t="s">
        <v>23</v>
      </c>
      <c r="C41" s="116">
        <v>26.5</v>
      </c>
      <c r="D41" s="116">
        <v>24.1</v>
      </c>
      <c r="E41" s="116">
        <v>0</v>
      </c>
      <c r="F41" s="116">
        <v>24.1</v>
      </c>
      <c r="G41" s="116">
        <v>26.5</v>
      </c>
      <c r="H41" s="110"/>
      <c r="I41" s="110"/>
    </row>
    <row r="42" spans="1:9" x14ac:dyDescent="0.25">
      <c r="A42" s="150">
        <v>35</v>
      </c>
      <c r="B42" s="96" t="s">
        <v>24</v>
      </c>
      <c r="C42" s="116">
        <v>34.9</v>
      </c>
      <c r="D42" s="116">
        <v>12.9</v>
      </c>
      <c r="E42" s="116">
        <v>0</v>
      </c>
      <c r="F42" s="116">
        <v>12.9</v>
      </c>
      <c r="G42" s="116">
        <v>12.9</v>
      </c>
      <c r="H42" s="110"/>
      <c r="I42" s="110"/>
    </row>
    <row r="43" spans="1:9" x14ac:dyDescent="0.25">
      <c r="A43" s="150">
        <v>36</v>
      </c>
      <c r="B43" s="96" t="s">
        <v>25</v>
      </c>
      <c r="C43" s="116">
        <v>8.9</v>
      </c>
      <c r="D43" s="116">
        <v>8.9</v>
      </c>
      <c r="E43" s="116">
        <v>0</v>
      </c>
      <c r="F43" s="116">
        <v>8.9</v>
      </c>
      <c r="G43" s="116">
        <v>8.9</v>
      </c>
      <c r="H43" s="110"/>
      <c r="I43" s="110"/>
    </row>
    <row r="44" spans="1:9" x14ac:dyDescent="0.25">
      <c r="A44" s="150">
        <v>37</v>
      </c>
      <c r="B44" s="96" t="s">
        <v>26</v>
      </c>
      <c r="C44" s="116">
        <v>3.3</v>
      </c>
      <c r="D44" s="116">
        <v>3.3</v>
      </c>
      <c r="E44" s="116">
        <v>0</v>
      </c>
      <c r="F44" s="116">
        <v>3.3</v>
      </c>
      <c r="G44" s="116">
        <v>3.3</v>
      </c>
      <c r="H44" s="110"/>
      <c r="I44" s="110"/>
    </row>
    <row r="45" spans="1:9" x14ac:dyDescent="0.25">
      <c r="A45" s="150">
        <v>38</v>
      </c>
      <c r="B45" s="96" t="s">
        <v>27</v>
      </c>
      <c r="C45" s="116">
        <v>1.2</v>
      </c>
      <c r="D45" s="116">
        <v>1.2</v>
      </c>
      <c r="E45" s="116">
        <v>0</v>
      </c>
      <c r="F45" s="116">
        <v>1.2</v>
      </c>
      <c r="G45" s="116">
        <v>1.2</v>
      </c>
      <c r="H45" s="110"/>
      <c r="I45" s="110"/>
    </row>
    <row r="46" spans="1:9" x14ac:dyDescent="0.25">
      <c r="A46" s="150">
        <v>39</v>
      </c>
      <c r="B46" s="96" t="s">
        <v>28</v>
      </c>
      <c r="C46" s="116">
        <v>4.4000000000000004</v>
      </c>
      <c r="D46" s="116">
        <v>4.4000000000000004</v>
      </c>
      <c r="E46" s="116">
        <v>0</v>
      </c>
      <c r="F46" s="116">
        <v>4.4000000000000004</v>
      </c>
      <c r="G46" s="116">
        <v>4.4000000000000004</v>
      </c>
      <c r="H46" s="110"/>
      <c r="I46" s="110"/>
    </row>
    <row r="47" spans="1:9" x14ac:dyDescent="0.25">
      <c r="A47" s="150">
        <v>40</v>
      </c>
      <c r="B47" s="96" t="s">
        <v>29</v>
      </c>
      <c r="C47" s="116">
        <v>5</v>
      </c>
      <c r="D47" s="116">
        <v>5</v>
      </c>
      <c r="E47" s="116">
        <v>0</v>
      </c>
      <c r="F47" s="116">
        <v>5</v>
      </c>
      <c r="G47" s="116">
        <v>5</v>
      </c>
      <c r="H47" s="110"/>
      <c r="I47" s="110"/>
    </row>
    <row r="48" spans="1:9" x14ac:dyDescent="0.25">
      <c r="A48" s="150">
        <v>41</v>
      </c>
      <c r="B48" s="96" t="s">
        <v>30</v>
      </c>
      <c r="C48" s="116">
        <v>3.5</v>
      </c>
      <c r="D48" s="116">
        <v>3.5</v>
      </c>
      <c r="E48" s="116">
        <v>0</v>
      </c>
      <c r="F48" s="116">
        <v>3.5</v>
      </c>
      <c r="G48" s="116">
        <v>3.5</v>
      </c>
      <c r="H48" s="110"/>
      <c r="I48" s="110"/>
    </row>
    <row r="49" spans="1:9" x14ac:dyDescent="0.25">
      <c r="A49" s="150">
        <v>42</v>
      </c>
      <c r="B49" s="96" t="s">
        <v>31</v>
      </c>
      <c r="C49" s="116">
        <v>16.7</v>
      </c>
      <c r="D49" s="116">
        <v>16.7</v>
      </c>
      <c r="E49" s="116">
        <v>0</v>
      </c>
      <c r="F49" s="116">
        <v>16.7</v>
      </c>
      <c r="G49" s="116">
        <v>16.7</v>
      </c>
      <c r="H49" s="110"/>
      <c r="I49" s="110"/>
    </row>
    <row r="50" spans="1:9" x14ac:dyDescent="0.25">
      <c r="A50" s="150">
        <v>43</v>
      </c>
      <c r="B50" s="96" t="s">
        <v>32</v>
      </c>
      <c r="C50" s="116">
        <v>2.9</v>
      </c>
      <c r="D50" s="116">
        <v>2.9</v>
      </c>
      <c r="E50" s="116">
        <v>0</v>
      </c>
      <c r="F50" s="116">
        <v>2.9</v>
      </c>
      <c r="G50" s="116">
        <v>18.2</v>
      </c>
      <c r="H50" s="110"/>
      <c r="I50" s="110"/>
    </row>
    <row r="51" spans="1:9" x14ac:dyDescent="0.25">
      <c r="A51" s="150">
        <v>44</v>
      </c>
      <c r="B51" s="96" t="s">
        <v>33</v>
      </c>
      <c r="C51" s="116">
        <v>11.4</v>
      </c>
      <c r="D51" s="116">
        <v>11.4</v>
      </c>
      <c r="E51" s="116">
        <v>0</v>
      </c>
      <c r="F51" s="116">
        <v>11.4</v>
      </c>
      <c r="G51" s="116">
        <v>11.4</v>
      </c>
      <c r="H51" s="110"/>
      <c r="I51" s="110"/>
    </row>
    <row r="52" spans="1:9" x14ac:dyDescent="0.25">
      <c r="A52" s="150">
        <v>45</v>
      </c>
      <c r="B52" s="96" t="s">
        <v>34</v>
      </c>
      <c r="C52" s="116">
        <v>14.8</v>
      </c>
      <c r="D52" s="116">
        <v>14.8</v>
      </c>
      <c r="E52" s="116">
        <v>0</v>
      </c>
      <c r="F52" s="116">
        <v>14.8</v>
      </c>
      <c r="G52" s="116">
        <v>14.8</v>
      </c>
      <c r="H52" s="110"/>
      <c r="I52" s="110"/>
    </row>
    <row r="53" spans="1:9" x14ac:dyDescent="0.25">
      <c r="A53" s="150">
        <v>46</v>
      </c>
      <c r="B53" s="96" t="s">
        <v>37</v>
      </c>
      <c r="C53" s="116">
        <v>95.5</v>
      </c>
      <c r="D53" s="116">
        <v>95.5</v>
      </c>
      <c r="E53" s="116">
        <v>0</v>
      </c>
      <c r="F53" s="116">
        <v>95.5</v>
      </c>
      <c r="G53" s="116">
        <v>95.5</v>
      </c>
      <c r="H53" s="110"/>
      <c r="I53" s="110"/>
    </row>
    <row r="54" spans="1:9" x14ac:dyDescent="0.25">
      <c r="A54" s="150">
        <v>47</v>
      </c>
      <c r="B54" s="96" t="s">
        <v>258</v>
      </c>
      <c r="C54" s="116">
        <v>4.4000000000000004</v>
      </c>
      <c r="D54" s="116">
        <v>4.4000000000000004</v>
      </c>
      <c r="E54" s="116">
        <v>0</v>
      </c>
      <c r="F54" s="116">
        <v>4.4000000000000004</v>
      </c>
      <c r="G54" s="116">
        <v>4.4000000000000004</v>
      </c>
      <c r="H54" s="110"/>
      <c r="I54" s="110"/>
    </row>
    <row r="55" spans="1:9" ht="15" customHeight="1" x14ac:dyDescent="0.25">
      <c r="A55" s="150">
        <v>48</v>
      </c>
      <c r="B55" s="96" t="s">
        <v>259</v>
      </c>
      <c r="C55" s="116">
        <v>5.9</v>
      </c>
      <c r="D55" s="116">
        <v>4.0999999999999996</v>
      </c>
      <c r="E55" s="116">
        <v>0</v>
      </c>
      <c r="F55" s="116">
        <v>4.0999999999999996</v>
      </c>
      <c r="G55" s="116">
        <v>5.9</v>
      </c>
      <c r="H55" s="110"/>
      <c r="I55" s="110"/>
    </row>
    <row r="56" spans="1:9" x14ac:dyDescent="0.25">
      <c r="A56" s="150">
        <v>49</v>
      </c>
      <c r="B56" s="96" t="s">
        <v>260</v>
      </c>
      <c r="C56" s="116">
        <v>1.7</v>
      </c>
      <c r="D56" s="116">
        <v>1.7</v>
      </c>
      <c r="E56" s="116">
        <v>0</v>
      </c>
      <c r="F56" s="116">
        <v>1.7</v>
      </c>
      <c r="G56" s="116">
        <v>1.7</v>
      </c>
      <c r="H56" s="110"/>
      <c r="I56" s="110"/>
    </row>
    <row r="57" spans="1:9" x14ac:dyDescent="0.25">
      <c r="A57" s="150">
        <v>50</v>
      </c>
      <c r="B57" s="96" t="s">
        <v>211</v>
      </c>
      <c r="C57" s="116">
        <v>5.2</v>
      </c>
      <c r="D57" s="116">
        <v>5.2</v>
      </c>
      <c r="E57" s="116">
        <v>0</v>
      </c>
      <c r="F57" s="116">
        <v>5.2</v>
      </c>
      <c r="G57" s="116">
        <v>5.2</v>
      </c>
      <c r="H57" s="110"/>
      <c r="I57" s="110"/>
    </row>
    <row r="58" spans="1:9" x14ac:dyDescent="0.25">
      <c r="A58" s="150">
        <v>51</v>
      </c>
      <c r="B58" s="96" t="s">
        <v>39</v>
      </c>
      <c r="C58" s="116">
        <v>4.0999999999999996</v>
      </c>
      <c r="D58" s="116">
        <v>4.0999999999999996</v>
      </c>
      <c r="E58" s="116">
        <v>0</v>
      </c>
      <c r="F58" s="116">
        <v>4.0999999999999996</v>
      </c>
      <c r="G58" s="116">
        <v>4.0999999999999996</v>
      </c>
      <c r="H58" s="110"/>
      <c r="I58" s="110"/>
    </row>
    <row r="59" spans="1:9" ht="30" x14ac:dyDescent="0.25">
      <c r="A59" s="150">
        <v>52</v>
      </c>
      <c r="B59" s="96" t="s">
        <v>261</v>
      </c>
      <c r="C59" s="116">
        <v>21.2</v>
      </c>
      <c r="D59" s="116">
        <v>21.2</v>
      </c>
      <c r="E59" s="116">
        <v>0</v>
      </c>
      <c r="F59" s="116">
        <v>21.2</v>
      </c>
      <c r="G59" s="116">
        <v>21.2</v>
      </c>
      <c r="H59" s="110"/>
      <c r="I59" s="110"/>
    </row>
    <row r="60" spans="1:9" ht="30" x14ac:dyDescent="0.25">
      <c r="A60" s="150">
        <v>53</v>
      </c>
      <c r="B60" s="96" t="s">
        <v>262</v>
      </c>
      <c r="C60" s="116">
        <v>3.4</v>
      </c>
      <c r="D60" s="116">
        <v>3.4</v>
      </c>
      <c r="E60" s="116">
        <v>0</v>
      </c>
      <c r="F60" s="116">
        <v>3.4</v>
      </c>
      <c r="G60" s="116">
        <v>3.4</v>
      </c>
      <c r="H60" s="110"/>
      <c r="I60" s="110"/>
    </row>
    <row r="61" spans="1:9" x14ac:dyDescent="0.25">
      <c r="A61" s="150">
        <v>54</v>
      </c>
      <c r="B61" s="96" t="s">
        <v>263</v>
      </c>
      <c r="C61" s="116">
        <v>2.7</v>
      </c>
      <c r="D61" s="116">
        <v>2.7</v>
      </c>
      <c r="E61" s="116">
        <v>0</v>
      </c>
      <c r="F61" s="116">
        <v>2.7</v>
      </c>
      <c r="G61" s="116">
        <v>2.7</v>
      </c>
      <c r="H61" s="110"/>
      <c r="I61" s="110"/>
    </row>
    <row r="62" spans="1:9" x14ac:dyDescent="0.25">
      <c r="A62" s="150">
        <v>55</v>
      </c>
      <c r="B62" s="96" t="s">
        <v>264</v>
      </c>
      <c r="C62" s="116">
        <v>7.2</v>
      </c>
      <c r="D62" s="116">
        <v>7.2</v>
      </c>
      <c r="E62" s="116">
        <v>0</v>
      </c>
      <c r="F62" s="116">
        <v>7.2</v>
      </c>
      <c r="G62" s="116">
        <v>7.2</v>
      </c>
      <c r="H62" s="110"/>
      <c r="I62" s="110"/>
    </row>
    <row r="63" spans="1:9" x14ac:dyDescent="0.25">
      <c r="A63" s="150">
        <v>56</v>
      </c>
      <c r="B63" s="96" t="s">
        <v>265</v>
      </c>
      <c r="C63" s="116">
        <v>3.3</v>
      </c>
      <c r="D63" s="116">
        <v>3.3</v>
      </c>
      <c r="E63" s="116">
        <v>0</v>
      </c>
      <c r="F63" s="116">
        <v>3.3</v>
      </c>
      <c r="G63" s="116">
        <v>3.3</v>
      </c>
      <c r="H63" s="110"/>
      <c r="I63" s="110"/>
    </row>
    <row r="64" spans="1:9" x14ac:dyDescent="0.25">
      <c r="A64" s="150">
        <v>57</v>
      </c>
      <c r="B64" s="96" t="s">
        <v>40</v>
      </c>
      <c r="C64" s="116">
        <v>8.5</v>
      </c>
      <c r="D64" s="116">
        <v>8.5</v>
      </c>
      <c r="E64" s="116">
        <v>0</v>
      </c>
      <c r="F64" s="116">
        <v>8.5</v>
      </c>
      <c r="G64" s="116">
        <v>7.8</v>
      </c>
      <c r="H64" s="110"/>
      <c r="I64" s="110"/>
    </row>
    <row r="65" spans="1:9" x14ac:dyDescent="0.25">
      <c r="A65" s="150">
        <v>58</v>
      </c>
      <c r="B65" s="96" t="s">
        <v>266</v>
      </c>
      <c r="C65" s="116">
        <v>7.9</v>
      </c>
      <c r="D65" s="116">
        <v>7.9</v>
      </c>
      <c r="E65" s="116">
        <v>0</v>
      </c>
      <c r="F65" s="116">
        <v>7.9</v>
      </c>
      <c r="G65" s="116">
        <v>7.9</v>
      </c>
      <c r="H65" s="110"/>
      <c r="I65" s="110"/>
    </row>
    <row r="66" spans="1:9" x14ac:dyDescent="0.25">
      <c r="A66" s="150">
        <v>59</v>
      </c>
      <c r="B66" s="96" t="s">
        <v>267</v>
      </c>
      <c r="C66" s="116">
        <v>4.5999999999999996</v>
      </c>
      <c r="D66" s="116">
        <v>4.5999999999999996</v>
      </c>
      <c r="E66" s="116">
        <v>0</v>
      </c>
      <c r="F66" s="116">
        <v>4.5999999999999996</v>
      </c>
      <c r="G66" s="116">
        <v>4.5999999999999996</v>
      </c>
      <c r="H66" s="110"/>
      <c r="I66" s="110"/>
    </row>
    <row r="67" spans="1:9" x14ac:dyDescent="0.25">
      <c r="A67" s="150">
        <v>60</v>
      </c>
      <c r="B67" s="96" t="s">
        <v>268</v>
      </c>
      <c r="C67" s="116">
        <v>2.8</v>
      </c>
      <c r="D67" s="116">
        <v>2.8</v>
      </c>
      <c r="E67" s="116">
        <v>0</v>
      </c>
      <c r="F67" s="116">
        <v>2.8</v>
      </c>
      <c r="G67" s="116">
        <v>2.8</v>
      </c>
      <c r="H67" s="110"/>
      <c r="I67" s="110"/>
    </row>
    <row r="68" spans="1:9" x14ac:dyDescent="0.25">
      <c r="A68" s="150">
        <v>61</v>
      </c>
      <c r="B68" s="96" t="s">
        <v>269</v>
      </c>
      <c r="C68" s="116">
        <v>15.8</v>
      </c>
      <c r="D68" s="116">
        <v>15.8</v>
      </c>
      <c r="E68" s="116">
        <v>0</v>
      </c>
      <c r="F68" s="116">
        <v>15.8</v>
      </c>
      <c r="G68" s="116">
        <v>15.8</v>
      </c>
      <c r="H68" s="110"/>
      <c r="I68" s="110"/>
    </row>
    <row r="69" spans="1:9" x14ac:dyDescent="0.25">
      <c r="A69" s="150">
        <v>62</v>
      </c>
      <c r="B69" s="96" t="s">
        <v>270</v>
      </c>
      <c r="C69" s="116">
        <v>1.9</v>
      </c>
      <c r="D69" s="116">
        <v>1.9</v>
      </c>
      <c r="E69" s="116">
        <v>0</v>
      </c>
      <c r="F69" s="116">
        <v>1.9</v>
      </c>
      <c r="G69" s="116">
        <v>1.9</v>
      </c>
      <c r="H69" s="110"/>
      <c r="I69" s="110"/>
    </row>
    <row r="70" spans="1:9" x14ac:dyDescent="0.25">
      <c r="A70" s="150">
        <v>63</v>
      </c>
      <c r="B70" s="96" t="s">
        <v>271</v>
      </c>
      <c r="C70" s="116">
        <v>7.8</v>
      </c>
      <c r="D70" s="116">
        <v>7.8</v>
      </c>
      <c r="E70" s="116">
        <v>0</v>
      </c>
      <c r="F70" s="116">
        <v>7.8</v>
      </c>
      <c r="G70" s="116">
        <v>7.8</v>
      </c>
      <c r="H70" s="110"/>
      <c r="I70" s="110"/>
    </row>
    <row r="71" spans="1:9" x14ac:dyDescent="0.25">
      <c r="A71" s="150">
        <v>64</v>
      </c>
      <c r="B71" s="96" t="s">
        <v>272</v>
      </c>
      <c r="C71" s="116">
        <v>7.3</v>
      </c>
      <c r="D71" s="116">
        <v>7.3</v>
      </c>
      <c r="E71" s="116">
        <v>0</v>
      </c>
      <c r="F71" s="116">
        <v>7.3</v>
      </c>
      <c r="G71" s="116">
        <v>7.3</v>
      </c>
      <c r="H71" s="110"/>
      <c r="I71" s="110"/>
    </row>
    <row r="72" spans="1:9" x14ac:dyDescent="0.25">
      <c r="A72" s="150">
        <v>65</v>
      </c>
      <c r="B72" s="96" t="s">
        <v>56</v>
      </c>
      <c r="C72" s="116">
        <v>298.10000000000002</v>
      </c>
      <c r="D72" s="116">
        <v>298.10000000000002</v>
      </c>
      <c r="E72" s="116">
        <v>0</v>
      </c>
      <c r="F72" s="116">
        <v>298.10000000000002</v>
      </c>
      <c r="G72" s="116">
        <v>298.89999999999998</v>
      </c>
      <c r="H72" s="110"/>
      <c r="I72" s="110"/>
    </row>
    <row r="73" spans="1:9" ht="30" x14ac:dyDescent="0.25">
      <c r="A73" s="150">
        <v>66</v>
      </c>
      <c r="B73" s="96" t="s">
        <v>57</v>
      </c>
      <c r="C73" s="116">
        <v>60.5</v>
      </c>
      <c r="D73" s="116">
        <v>60.5</v>
      </c>
      <c r="E73" s="116">
        <v>0</v>
      </c>
      <c r="F73" s="116">
        <v>60.5</v>
      </c>
      <c r="G73" s="116">
        <v>60.5</v>
      </c>
      <c r="H73" s="110"/>
      <c r="I73" s="110"/>
    </row>
    <row r="74" spans="1:9" ht="16.5" customHeight="1" x14ac:dyDescent="0.25">
      <c r="A74" s="150">
        <v>67</v>
      </c>
      <c r="B74" s="96" t="s">
        <v>58</v>
      </c>
      <c r="C74" s="116">
        <v>64.099999999999994</v>
      </c>
      <c r="D74" s="116">
        <v>64.099999999999994</v>
      </c>
      <c r="E74" s="116">
        <v>46.1</v>
      </c>
      <c r="F74" s="116">
        <v>18</v>
      </c>
      <c r="G74" s="116">
        <v>0</v>
      </c>
      <c r="H74" s="110"/>
      <c r="I74" s="110"/>
    </row>
    <row r="75" spans="1:9" ht="30" x14ac:dyDescent="0.25">
      <c r="A75" s="150">
        <v>68</v>
      </c>
      <c r="B75" s="96" t="s">
        <v>59</v>
      </c>
      <c r="C75" s="116">
        <v>41.1</v>
      </c>
      <c r="D75" s="116">
        <v>41.1</v>
      </c>
      <c r="E75" s="116">
        <v>6</v>
      </c>
      <c r="F75" s="116">
        <v>35.1</v>
      </c>
      <c r="G75" s="116">
        <v>41.1</v>
      </c>
      <c r="H75" s="110"/>
      <c r="I75" s="110"/>
    </row>
    <row r="76" spans="1:9" x14ac:dyDescent="0.25">
      <c r="A76" s="150">
        <v>69</v>
      </c>
      <c r="B76" s="96" t="s">
        <v>60</v>
      </c>
      <c r="C76" s="116">
        <v>35.89</v>
      </c>
      <c r="D76" s="116">
        <v>35.89</v>
      </c>
      <c r="E76" s="116">
        <v>0</v>
      </c>
      <c r="F76" s="116">
        <v>35.89</v>
      </c>
      <c r="G76" s="116">
        <v>35.89</v>
      </c>
      <c r="H76" s="110"/>
      <c r="I76" s="110"/>
    </row>
    <row r="77" spans="1:9" x14ac:dyDescent="0.25">
      <c r="A77" s="150">
        <v>70</v>
      </c>
      <c r="B77" s="96" t="s">
        <v>61</v>
      </c>
      <c r="C77" s="116">
        <v>25.9</v>
      </c>
      <c r="D77" s="116">
        <v>25.9</v>
      </c>
      <c r="E77" s="116">
        <v>0</v>
      </c>
      <c r="F77" s="116">
        <v>25.9</v>
      </c>
      <c r="G77" s="116">
        <v>25.9</v>
      </c>
      <c r="H77" s="110"/>
      <c r="I77" s="110"/>
    </row>
    <row r="78" spans="1:9" x14ac:dyDescent="0.25">
      <c r="A78" s="150">
        <v>71</v>
      </c>
      <c r="B78" s="96" t="s">
        <v>62</v>
      </c>
      <c r="C78" s="116">
        <v>11.8</v>
      </c>
      <c r="D78" s="116">
        <v>11.8</v>
      </c>
      <c r="E78" s="116">
        <v>11.8</v>
      </c>
      <c r="F78" s="116">
        <v>0</v>
      </c>
      <c r="G78" s="116">
        <v>11.8</v>
      </c>
      <c r="H78" s="110"/>
      <c r="I78" s="110"/>
    </row>
    <row r="79" spans="1:9" x14ac:dyDescent="0.25">
      <c r="A79" s="150">
        <v>72</v>
      </c>
      <c r="B79" s="96" t="s">
        <v>63</v>
      </c>
      <c r="C79" s="116">
        <v>25</v>
      </c>
      <c r="D79" s="116">
        <v>25</v>
      </c>
      <c r="E79" s="116">
        <v>0</v>
      </c>
      <c r="F79" s="116">
        <v>25</v>
      </c>
      <c r="G79" s="116">
        <v>25</v>
      </c>
      <c r="H79" s="110"/>
      <c r="I79" s="110"/>
    </row>
    <row r="80" spans="1:9" x14ac:dyDescent="0.25">
      <c r="A80" s="150">
        <v>73</v>
      </c>
      <c r="B80" s="96" t="s">
        <v>64</v>
      </c>
      <c r="C80" s="116">
        <v>28.9</v>
      </c>
      <c r="D80" s="116">
        <v>25.2</v>
      </c>
      <c r="E80" s="116">
        <v>0</v>
      </c>
      <c r="F80" s="116">
        <v>25.2</v>
      </c>
      <c r="G80" s="116">
        <v>27.3</v>
      </c>
      <c r="H80" s="110"/>
      <c r="I80" s="110"/>
    </row>
    <row r="81" spans="1:9" x14ac:dyDescent="0.25">
      <c r="A81" s="150">
        <v>74</v>
      </c>
      <c r="B81" s="96" t="s">
        <v>65</v>
      </c>
      <c r="C81" s="116">
        <v>11.11</v>
      </c>
      <c r="D81" s="116">
        <v>3.0350000000000001</v>
      </c>
      <c r="E81" s="116">
        <v>0</v>
      </c>
      <c r="F81" s="116">
        <v>3.0350000000000001</v>
      </c>
      <c r="G81" s="116">
        <v>3.03</v>
      </c>
      <c r="H81" s="110"/>
      <c r="I81" s="110"/>
    </row>
    <row r="82" spans="1:9" x14ac:dyDescent="0.25">
      <c r="A82" s="150">
        <v>75</v>
      </c>
      <c r="B82" s="96" t="s">
        <v>66</v>
      </c>
      <c r="C82" s="116">
        <v>10.8</v>
      </c>
      <c r="D82" s="116">
        <v>10.8</v>
      </c>
      <c r="E82" s="116">
        <v>10.8</v>
      </c>
      <c r="F82" s="116">
        <v>0</v>
      </c>
      <c r="G82" s="116">
        <v>1.6</v>
      </c>
      <c r="H82" s="110"/>
      <c r="I82" s="110"/>
    </row>
    <row r="83" spans="1:9" x14ac:dyDescent="0.25">
      <c r="A83" s="150">
        <v>76</v>
      </c>
      <c r="B83" s="96" t="s">
        <v>67</v>
      </c>
      <c r="C83" s="116">
        <v>20.72</v>
      </c>
      <c r="D83" s="116">
        <v>20.72</v>
      </c>
      <c r="E83" s="116">
        <v>20.72</v>
      </c>
      <c r="F83" s="116">
        <v>0</v>
      </c>
      <c r="G83" s="116">
        <v>20.72</v>
      </c>
      <c r="H83" s="110"/>
      <c r="I83" s="110"/>
    </row>
    <row r="84" spans="1:9" x14ac:dyDescent="0.25">
      <c r="A84" s="150">
        <v>77</v>
      </c>
      <c r="B84" s="96" t="s">
        <v>68</v>
      </c>
      <c r="C84" s="116">
        <v>22.4</v>
      </c>
      <c r="D84" s="116">
        <v>0</v>
      </c>
      <c r="E84" s="116">
        <v>0</v>
      </c>
      <c r="F84" s="116">
        <v>0</v>
      </c>
      <c r="G84" s="116">
        <v>22.4</v>
      </c>
      <c r="H84" s="110"/>
      <c r="I84" s="110"/>
    </row>
    <row r="85" spans="1:9" x14ac:dyDescent="0.25">
      <c r="A85" s="150">
        <v>78</v>
      </c>
      <c r="B85" s="96" t="s">
        <v>69</v>
      </c>
      <c r="C85" s="116">
        <v>23.9</v>
      </c>
      <c r="D85" s="116">
        <v>23.9</v>
      </c>
      <c r="E85" s="116">
        <v>0</v>
      </c>
      <c r="F85" s="116">
        <v>23.9</v>
      </c>
      <c r="G85" s="116">
        <v>23.9</v>
      </c>
      <c r="H85" s="110"/>
      <c r="I85" s="110"/>
    </row>
    <row r="86" spans="1:9" x14ac:dyDescent="0.25">
      <c r="A86" s="150">
        <v>79</v>
      </c>
      <c r="B86" s="96" t="s">
        <v>70</v>
      </c>
      <c r="C86" s="116">
        <v>10.02</v>
      </c>
      <c r="D86" s="116">
        <v>10.02</v>
      </c>
      <c r="E86" s="116">
        <v>10.02</v>
      </c>
      <c r="F86" s="116">
        <v>0</v>
      </c>
      <c r="G86" s="116">
        <v>10.02</v>
      </c>
      <c r="H86" s="110"/>
      <c r="I86" s="110"/>
    </row>
    <row r="87" spans="1:9" x14ac:dyDescent="0.25">
      <c r="A87" s="150">
        <v>80</v>
      </c>
      <c r="B87" s="96" t="s">
        <v>71</v>
      </c>
      <c r="C87" s="116">
        <v>8.6999999999999993</v>
      </c>
      <c r="D87" s="116">
        <v>0</v>
      </c>
      <c r="E87" s="116">
        <v>0</v>
      </c>
      <c r="F87" s="116">
        <v>0</v>
      </c>
      <c r="G87" s="116">
        <v>0</v>
      </c>
      <c r="H87" s="110"/>
      <c r="I87" s="110"/>
    </row>
    <row r="88" spans="1:9" x14ac:dyDescent="0.25">
      <c r="A88" s="150">
        <v>81</v>
      </c>
      <c r="B88" s="96" t="s">
        <v>72</v>
      </c>
      <c r="C88" s="116">
        <v>15</v>
      </c>
      <c r="D88" s="116">
        <v>15</v>
      </c>
      <c r="E88" s="116">
        <v>0</v>
      </c>
      <c r="F88" s="116">
        <v>15</v>
      </c>
      <c r="G88" s="116">
        <v>15</v>
      </c>
      <c r="H88" s="110"/>
      <c r="I88" s="110"/>
    </row>
    <row r="89" spans="1:9" x14ac:dyDescent="0.25">
      <c r="A89" s="150">
        <v>82</v>
      </c>
      <c r="B89" s="96" t="s">
        <v>73</v>
      </c>
      <c r="C89" s="116">
        <v>18.600000000000001</v>
      </c>
      <c r="D89" s="116">
        <v>18.600000000000001</v>
      </c>
      <c r="E89" s="116">
        <v>0</v>
      </c>
      <c r="F89" s="116">
        <v>18.600000000000001</v>
      </c>
      <c r="G89" s="116">
        <v>18.600000000000001</v>
      </c>
      <c r="H89" s="110"/>
      <c r="I89" s="110"/>
    </row>
    <row r="90" spans="1:9" x14ac:dyDescent="0.25">
      <c r="A90" s="150">
        <v>83</v>
      </c>
      <c r="B90" s="96" t="s">
        <v>74</v>
      </c>
      <c r="C90" s="116">
        <v>41.4</v>
      </c>
      <c r="D90" s="116">
        <v>41.1</v>
      </c>
      <c r="E90" s="116">
        <v>0</v>
      </c>
      <c r="F90" s="116">
        <v>41.1</v>
      </c>
      <c r="G90" s="116">
        <v>41.1</v>
      </c>
      <c r="H90" s="110"/>
      <c r="I90" s="110"/>
    </row>
    <row r="91" spans="1:9" x14ac:dyDescent="0.25">
      <c r="A91" s="150">
        <v>84</v>
      </c>
      <c r="B91" s="96" t="s">
        <v>75</v>
      </c>
      <c r="C91" s="116">
        <v>13.12</v>
      </c>
      <c r="D91" s="116">
        <v>13.12</v>
      </c>
      <c r="E91" s="116">
        <v>0</v>
      </c>
      <c r="F91" s="116">
        <v>13.12</v>
      </c>
      <c r="G91" s="116">
        <v>13.12</v>
      </c>
      <c r="H91" s="110"/>
      <c r="I91" s="110"/>
    </row>
    <row r="92" spans="1:9" x14ac:dyDescent="0.25">
      <c r="A92" s="150">
        <v>85</v>
      </c>
      <c r="B92" s="96" t="s">
        <v>76</v>
      </c>
      <c r="C92" s="116">
        <v>15.9</v>
      </c>
      <c r="D92" s="116">
        <v>15.9</v>
      </c>
      <c r="E92" s="116">
        <v>15.9</v>
      </c>
      <c r="F92" s="116">
        <v>0</v>
      </c>
      <c r="G92" s="116">
        <v>0</v>
      </c>
      <c r="H92" s="110"/>
      <c r="I92" s="110"/>
    </row>
    <row r="93" spans="1:9" x14ac:dyDescent="0.25">
      <c r="A93" s="150">
        <v>86</v>
      </c>
      <c r="B93" s="96" t="s">
        <v>77</v>
      </c>
      <c r="C93" s="116">
        <v>75.900000000000006</v>
      </c>
      <c r="D93" s="116">
        <v>75.900000000000006</v>
      </c>
      <c r="E93" s="116">
        <v>0</v>
      </c>
      <c r="F93" s="116">
        <v>75.900000000000006</v>
      </c>
      <c r="G93" s="116">
        <v>75.900000000000006</v>
      </c>
      <c r="H93" s="110"/>
      <c r="I93" s="110"/>
    </row>
    <row r="94" spans="1:9" x14ac:dyDescent="0.25">
      <c r="A94" s="150">
        <v>87</v>
      </c>
      <c r="B94" s="96" t="s">
        <v>78</v>
      </c>
      <c r="C94" s="116">
        <v>26.7</v>
      </c>
      <c r="D94" s="116">
        <v>3.1</v>
      </c>
      <c r="E94" s="116">
        <v>0</v>
      </c>
      <c r="F94" s="116">
        <v>3.1</v>
      </c>
      <c r="G94" s="116">
        <v>26.7</v>
      </c>
      <c r="H94" s="110"/>
      <c r="I94" s="110"/>
    </row>
    <row r="95" spans="1:9" x14ac:dyDescent="0.25">
      <c r="A95" s="150">
        <v>88</v>
      </c>
      <c r="B95" s="96" t="s">
        <v>79</v>
      </c>
      <c r="C95" s="116">
        <v>13.3</v>
      </c>
      <c r="D95" s="116">
        <v>13.3</v>
      </c>
      <c r="E95" s="116">
        <v>0</v>
      </c>
      <c r="F95" s="116">
        <v>13.3</v>
      </c>
      <c r="G95" s="116">
        <v>13.3</v>
      </c>
      <c r="H95" s="110"/>
      <c r="I95" s="110"/>
    </row>
    <row r="96" spans="1:9" x14ac:dyDescent="0.25">
      <c r="A96" s="150">
        <v>89</v>
      </c>
      <c r="B96" s="96" t="s">
        <v>80</v>
      </c>
      <c r="C96" s="116">
        <v>20.9</v>
      </c>
      <c r="D96" s="116">
        <v>0</v>
      </c>
      <c r="E96" s="116">
        <v>0</v>
      </c>
      <c r="F96" s="116">
        <v>0</v>
      </c>
      <c r="G96" s="116">
        <v>8</v>
      </c>
      <c r="H96" s="110"/>
      <c r="I96" s="110"/>
    </row>
    <row r="97" spans="1:9" x14ac:dyDescent="0.25">
      <c r="A97" s="150">
        <v>90</v>
      </c>
      <c r="B97" s="96" t="s">
        <v>81</v>
      </c>
      <c r="C97" s="116">
        <v>0</v>
      </c>
      <c r="D97" s="116">
        <v>0</v>
      </c>
      <c r="E97" s="116">
        <v>0</v>
      </c>
      <c r="F97" s="116">
        <v>0</v>
      </c>
      <c r="G97" s="116">
        <v>0</v>
      </c>
      <c r="H97" s="110"/>
      <c r="I97" s="110"/>
    </row>
    <row r="98" spans="1:9" x14ac:dyDescent="0.25">
      <c r="A98" s="150">
        <v>91</v>
      </c>
      <c r="B98" s="96" t="s">
        <v>82</v>
      </c>
      <c r="C98" s="116">
        <v>0</v>
      </c>
      <c r="D98" s="116">
        <v>1.9</v>
      </c>
      <c r="E98" s="116">
        <v>0</v>
      </c>
      <c r="F98" s="116">
        <v>1.9</v>
      </c>
      <c r="G98" s="116">
        <v>0</v>
      </c>
      <c r="H98" s="110"/>
      <c r="I98" s="110"/>
    </row>
    <row r="99" spans="1:9" x14ac:dyDescent="0.25">
      <c r="A99" s="150">
        <v>92</v>
      </c>
      <c r="B99" s="96" t="s">
        <v>83</v>
      </c>
      <c r="C99" s="116">
        <v>11</v>
      </c>
      <c r="D99" s="116">
        <v>11</v>
      </c>
      <c r="E99" s="116">
        <v>0</v>
      </c>
      <c r="F99" s="116">
        <v>11</v>
      </c>
      <c r="G99" s="116">
        <v>11</v>
      </c>
      <c r="H99" s="110"/>
      <c r="I99" s="110"/>
    </row>
    <row r="100" spans="1:9" x14ac:dyDescent="0.25">
      <c r="A100" s="150">
        <v>93</v>
      </c>
      <c r="B100" s="96" t="s">
        <v>84</v>
      </c>
      <c r="C100" s="116">
        <v>14.5</v>
      </c>
      <c r="D100" s="116">
        <v>14.5</v>
      </c>
      <c r="E100" s="116">
        <v>0</v>
      </c>
      <c r="F100" s="116">
        <v>14.5</v>
      </c>
      <c r="G100" s="116">
        <v>14.5</v>
      </c>
      <c r="H100" s="110"/>
      <c r="I100" s="110"/>
    </row>
    <row r="101" spans="1:9" x14ac:dyDescent="0.25">
      <c r="A101" s="150">
        <v>94</v>
      </c>
      <c r="B101" s="96" t="s">
        <v>85</v>
      </c>
      <c r="C101" s="116">
        <v>16.100000000000001</v>
      </c>
      <c r="D101" s="116">
        <v>16.100000000000001</v>
      </c>
      <c r="E101" s="116">
        <v>0</v>
      </c>
      <c r="F101" s="116">
        <v>16.100000000000001</v>
      </c>
      <c r="G101" s="116">
        <v>16.100000000000001</v>
      </c>
      <c r="H101" s="110"/>
      <c r="I101" s="110"/>
    </row>
    <row r="102" spans="1:9" x14ac:dyDescent="0.25">
      <c r="A102" s="150">
        <v>95</v>
      </c>
      <c r="B102" s="96" t="s">
        <v>86</v>
      </c>
      <c r="C102" s="116">
        <v>4.9000000000000004</v>
      </c>
      <c r="D102" s="116">
        <v>4.9000000000000004</v>
      </c>
      <c r="E102" s="116">
        <v>0</v>
      </c>
      <c r="F102" s="116">
        <v>4.9000000000000004</v>
      </c>
      <c r="G102" s="116">
        <v>4.9000000000000004</v>
      </c>
      <c r="H102" s="110"/>
      <c r="I102" s="110"/>
    </row>
    <row r="103" spans="1:9" x14ac:dyDescent="0.25">
      <c r="A103" s="150">
        <v>96</v>
      </c>
      <c r="B103" s="96" t="s">
        <v>87</v>
      </c>
      <c r="C103" s="116">
        <v>11.05</v>
      </c>
      <c r="D103" s="116">
        <v>11.05</v>
      </c>
      <c r="E103" s="116">
        <v>0</v>
      </c>
      <c r="F103" s="116">
        <v>11.05</v>
      </c>
      <c r="G103" s="116">
        <v>11.05</v>
      </c>
      <c r="H103" s="110"/>
      <c r="I103" s="110"/>
    </row>
    <row r="104" spans="1:9" x14ac:dyDescent="0.25">
      <c r="A104" s="150">
        <v>97</v>
      </c>
      <c r="B104" s="96" t="s">
        <v>88</v>
      </c>
      <c r="C104" s="116">
        <v>5.5</v>
      </c>
      <c r="D104" s="116">
        <v>5.5</v>
      </c>
      <c r="E104" s="116">
        <v>0</v>
      </c>
      <c r="F104" s="116">
        <v>5.5</v>
      </c>
      <c r="G104" s="116">
        <v>5.5</v>
      </c>
      <c r="H104" s="110"/>
      <c r="I104" s="110"/>
    </row>
    <row r="105" spans="1:9" x14ac:dyDescent="0.25">
      <c r="A105" s="150">
        <v>98</v>
      </c>
      <c r="B105" s="96" t="s">
        <v>89</v>
      </c>
      <c r="C105" s="116">
        <v>27</v>
      </c>
      <c r="D105" s="116">
        <v>27</v>
      </c>
      <c r="E105" s="116">
        <v>0</v>
      </c>
      <c r="F105" s="116">
        <v>27</v>
      </c>
      <c r="G105" s="116">
        <v>27</v>
      </c>
      <c r="H105" s="110"/>
      <c r="I105" s="110"/>
    </row>
    <row r="106" spans="1:9" x14ac:dyDescent="0.25">
      <c r="A106" s="150">
        <v>99</v>
      </c>
      <c r="B106" s="96" t="s">
        <v>90</v>
      </c>
      <c r="C106" s="116">
        <v>10.6</v>
      </c>
      <c r="D106" s="116">
        <v>10.6</v>
      </c>
      <c r="E106" s="116">
        <v>0</v>
      </c>
      <c r="F106" s="116">
        <v>10.6</v>
      </c>
      <c r="G106" s="116">
        <v>10.6</v>
      </c>
      <c r="H106" s="110"/>
      <c r="I106" s="110"/>
    </row>
    <row r="107" spans="1:9" x14ac:dyDescent="0.25">
      <c r="A107" s="150">
        <v>100</v>
      </c>
      <c r="B107" s="96" t="s">
        <v>91</v>
      </c>
      <c r="C107" s="116">
        <v>46.01</v>
      </c>
      <c r="D107" s="116">
        <v>46.01</v>
      </c>
      <c r="E107" s="116">
        <v>0</v>
      </c>
      <c r="F107" s="116">
        <v>46.01</v>
      </c>
      <c r="G107" s="116">
        <v>46.01</v>
      </c>
      <c r="H107" s="110"/>
      <c r="I107" s="110"/>
    </row>
    <row r="108" spans="1:9" ht="30" x14ac:dyDescent="0.25">
      <c r="A108" s="150">
        <v>101</v>
      </c>
      <c r="B108" s="96" t="s">
        <v>92</v>
      </c>
      <c r="C108" s="116">
        <v>2.66</v>
      </c>
      <c r="D108" s="116">
        <v>2.66</v>
      </c>
      <c r="E108" s="116">
        <v>0</v>
      </c>
      <c r="F108" s="116">
        <v>2.66</v>
      </c>
      <c r="G108" s="116">
        <v>2.66</v>
      </c>
      <c r="H108" s="110"/>
      <c r="I108" s="110"/>
    </row>
    <row r="109" spans="1:9" x14ac:dyDescent="0.25">
      <c r="A109" s="150">
        <v>102</v>
      </c>
      <c r="B109" s="96" t="s">
        <v>93</v>
      </c>
      <c r="C109" s="116">
        <v>14.61</v>
      </c>
      <c r="D109" s="116">
        <v>14.61</v>
      </c>
      <c r="E109" s="116">
        <v>0</v>
      </c>
      <c r="F109" s="116">
        <v>14.61</v>
      </c>
      <c r="G109" s="116">
        <v>14.61</v>
      </c>
      <c r="H109" s="110"/>
      <c r="I109" s="110"/>
    </row>
    <row r="110" spans="1:9" ht="30" x14ac:dyDescent="0.25">
      <c r="A110" s="150">
        <v>103</v>
      </c>
      <c r="B110" s="96" t="s">
        <v>94</v>
      </c>
      <c r="C110" s="116">
        <v>4.4000000000000004</v>
      </c>
      <c r="D110" s="116">
        <v>4.4000000000000004</v>
      </c>
      <c r="E110" s="116">
        <v>0</v>
      </c>
      <c r="F110" s="116">
        <v>4.4000000000000004</v>
      </c>
      <c r="G110" s="116">
        <v>4.4000000000000004</v>
      </c>
      <c r="H110" s="110"/>
      <c r="I110" s="110"/>
    </row>
    <row r="111" spans="1:9" x14ac:dyDescent="0.25">
      <c r="A111" s="150">
        <v>104</v>
      </c>
      <c r="B111" s="96" t="s">
        <v>95</v>
      </c>
      <c r="C111" s="116">
        <v>19.760000000000002</v>
      </c>
      <c r="D111" s="116">
        <v>19.760000000000002</v>
      </c>
      <c r="E111" s="116">
        <v>0</v>
      </c>
      <c r="F111" s="116">
        <v>19.760000000000002</v>
      </c>
      <c r="G111" s="116">
        <v>16.850000000000001</v>
      </c>
      <c r="H111" s="110"/>
      <c r="I111" s="110"/>
    </row>
    <row r="112" spans="1:9" ht="30" x14ac:dyDescent="0.25">
      <c r="A112" s="150">
        <v>105</v>
      </c>
      <c r="B112" s="96" t="s">
        <v>96</v>
      </c>
      <c r="C112" s="116">
        <v>32.4</v>
      </c>
      <c r="D112" s="116">
        <v>32.4</v>
      </c>
      <c r="E112" s="116">
        <v>0</v>
      </c>
      <c r="F112" s="116">
        <v>32.4</v>
      </c>
      <c r="G112" s="116">
        <v>32.4</v>
      </c>
      <c r="H112" s="110"/>
      <c r="I112" s="110"/>
    </row>
    <row r="113" spans="1:9" x14ac:dyDescent="0.25">
      <c r="A113" s="150">
        <v>106</v>
      </c>
      <c r="B113" s="96" t="s">
        <v>97</v>
      </c>
      <c r="C113" s="116">
        <v>7.61</v>
      </c>
      <c r="D113" s="116">
        <v>7.61</v>
      </c>
      <c r="E113" s="116">
        <v>0</v>
      </c>
      <c r="F113" s="116">
        <v>7.61</v>
      </c>
      <c r="G113" s="116">
        <v>7.61</v>
      </c>
      <c r="H113" s="110"/>
      <c r="I113" s="110"/>
    </row>
    <row r="114" spans="1:9" x14ac:dyDescent="0.25">
      <c r="A114" s="150">
        <v>107</v>
      </c>
      <c r="B114" s="96" t="s">
        <v>99</v>
      </c>
      <c r="C114" s="116">
        <v>222</v>
      </c>
      <c r="D114" s="116">
        <v>294.39999999999998</v>
      </c>
      <c r="E114" s="116">
        <v>0</v>
      </c>
      <c r="F114" s="116">
        <v>294.39999999999998</v>
      </c>
      <c r="G114" s="116">
        <v>225.3</v>
      </c>
      <c r="H114" s="110"/>
      <c r="I114" s="110"/>
    </row>
    <row r="115" spans="1:9" x14ac:dyDescent="0.25">
      <c r="A115" s="150">
        <v>108</v>
      </c>
      <c r="B115" s="96" t="s">
        <v>216</v>
      </c>
      <c r="C115" s="116">
        <v>93.5</v>
      </c>
      <c r="D115" s="116">
        <v>92.8</v>
      </c>
      <c r="E115" s="116">
        <v>0</v>
      </c>
      <c r="F115" s="116">
        <v>92.8</v>
      </c>
      <c r="G115" s="116">
        <v>93.1</v>
      </c>
      <c r="H115" s="110"/>
      <c r="I115" s="110"/>
    </row>
    <row r="116" spans="1:9" x14ac:dyDescent="0.25">
      <c r="A116" s="150">
        <v>109</v>
      </c>
      <c r="B116" s="96" t="s">
        <v>217</v>
      </c>
      <c r="C116" s="116">
        <v>15.7</v>
      </c>
      <c r="D116" s="116">
        <v>15.7</v>
      </c>
      <c r="E116" s="116">
        <v>0</v>
      </c>
      <c r="F116" s="116">
        <v>15.7</v>
      </c>
      <c r="G116" s="116">
        <v>0</v>
      </c>
      <c r="H116" s="110"/>
      <c r="I116" s="110"/>
    </row>
    <row r="117" spans="1:9" x14ac:dyDescent="0.25">
      <c r="A117" s="150">
        <v>110</v>
      </c>
      <c r="B117" s="96" t="s">
        <v>218</v>
      </c>
      <c r="C117" s="116">
        <v>7.3</v>
      </c>
      <c r="D117" s="116">
        <v>7.3</v>
      </c>
      <c r="E117" s="116">
        <v>0</v>
      </c>
      <c r="F117" s="116">
        <v>7.3</v>
      </c>
      <c r="G117" s="116">
        <v>7.3</v>
      </c>
      <c r="H117" s="110"/>
      <c r="I117" s="110"/>
    </row>
    <row r="118" spans="1:9" x14ac:dyDescent="0.25">
      <c r="A118" s="150">
        <v>111</v>
      </c>
      <c r="B118" s="96" t="s">
        <v>103</v>
      </c>
      <c r="C118" s="116">
        <v>10.3</v>
      </c>
      <c r="D118" s="116">
        <v>0</v>
      </c>
      <c r="E118" s="116">
        <v>0</v>
      </c>
      <c r="F118" s="116">
        <v>0</v>
      </c>
      <c r="G118" s="116">
        <v>0</v>
      </c>
      <c r="H118" s="110"/>
      <c r="I118" s="110"/>
    </row>
    <row r="119" spans="1:9" x14ac:dyDescent="0.25">
      <c r="A119" s="150">
        <v>112</v>
      </c>
      <c r="B119" s="96" t="s">
        <v>104</v>
      </c>
      <c r="C119" s="116">
        <v>8.6</v>
      </c>
      <c r="D119" s="116">
        <v>3</v>
      </c>
      <c r="E119" s="116">
        <v>0</v>
      </c>
      <c r="F119" s="116">
        <v>3</v>
      </c>
      <c r="G119" s="116">
        <v>0</v>
      </c>
      <c r="H119" s="110"/>
      <c r="I119" s="110"/>
    </row>
    <row r="120" spans="1:9" x14ac:dyDescent="0.25">
      <c r="A120" s="150">
        <v>113</v>
      </c>
      <c r="B120" s="96" t="s">
        <v>106</v>
      </c>
      <c r="C120" s="116">
        <v>36</v>
      </c>
      <c r="D120" s="116">
        <v>4.5</v>
      </c>
      <c r="E120" s="116">
        <v>0</v>
      </c>
      <c r="F120" s="116">
        <v>4.5</v>
      </c>
      <c r="G120" s="116">
        <v>0</v>
      </c>
      <c r="H120" s="110"/>
      <c r="I120" s="110"/>
    </row>
    <row r="121" spans="1:9" x14ac:dyDescent="0.25">
      <c r="A121" s="150">
        <v>114</v>
      </c>
      <c r="B121" s="96" t="s">
        <v>105</v>
      </c>
      <c r="C121" s="116">
        <v>16.5</v>
      </c>
      <c r="D121" s="116">
        <v>0</v>
      </c>
      <c r="E121" s="116">
        <v>0</v>
      </c>
      <c r="F121" s="116">
        <v>0</v>
      </c>
      <c r="G121" s="116">
        <v>0</v>
      </c>
      <c r="H121" s="110"/>
      <c r="I121" s="110"/>
    </row>
    <row r="122" spans="1:9" x14ac:dyDescent="0.25">
      <c r="A122" s="150">
        <v>115</v>
      </c>
      <c r="B122" s="96" t="s">
        <v>107</v>
      </c>
      <c r="C122" s="116">
        <v>6.6</v>
      </c>
      <c r="D122" s="116">
        <v>6.6</v>
      </c>
      <c r="E122" s="116">
        <v>0</v>
      </c>
      <c r="F122" s="116">
        <v>6.6</v>
      </c>
      <c r="G122" s="116">
        <v>0</v>
      </c>
      <c r="H122" s="110"/>
      <c r="I122" s="110"/>
    </row>
    <row r="123" spans="1:9" x14ac:dyDescent="0.25">
      <c r="A123" s="150">
        <v>116</v>
      </c>
      <c r="B123" s="96" t="s">
        <v>108</v>
      </c>
      <c r="C123" s="116">
        <v>8.3000000000000007</v>
      </c>
      <c r="D123" s="116">
        <v>0</v>
      </c>
      <c r="E123" s="116">
        <v>0</v>
      </c>
      <c r="F123" s="116">
        <v>0</v>
      </c>
      <c r="G123" s="116">
        <v>0</v>
      </c>
      <c r="H123" s="110"/>
      <c r="I123" s="110"/>
    </row>
    <row r="124" spans="1:9" x14ac:dyDescent="0.25">
      <c r="A124" s="150">
        <v>117</v>
      </c>
      <c r="B124" s="96" t="s">
        <v>109</v>
      </c>
      <c r="C124" s="116">
        <v>11.8</v>
      </c>
      <c r="D124" s="116">
        <v>0</v>
      </c>
      <c r="E124" s="116">
        <v>0</v>
      </c>
      <c r="F124" s="116">
        <v>0</v>
      </c>
      <c r="G124" s="116">
        <v>0</v>
      </c>
      <c r="H124" s="110"/>
      <c r="I124" s="110"/>
    </row>
    <row r="125" spans="1:9" x14ac:dyDescent="0.25">
      <c r="A125" s="150">
        <v>118</v>
      </c>
      <c r="B125" s="96" t="s">
        <v>110</v>
      </c>
      <c r="C125" s="116">
        <v>12.2</v>
      </c>
      <c r="D125" s="116">
        <v>0</v>
      </c>
      <c r="E125" s="116">
        <v>0</v>
      </c>
      <c r="F125" s="116">
        <v>0</v>
      </c>
      <c r="G125" s="116">
        <v>0</v>
      </c>
      <c r="H125" s="110"/>
      <c r="I125" s="110"/>
    </row>
    <row r="126" spans="1:9" x14ac:dyDescent="0.25">
      <c r="A126" s="150">
        <v>119</v>
      </c>
      <c r="B126" s="96" t="s">
        <v>111</v>
      </c>
      <c r="C126" s="116">
        <v>7</v>
      </c>
      <c r="D126" s="116">
        <v>0</v>
      </c>
      <c r="E126" s="116">
        <v>0</v>
      </c>
      <c r="F126" s="116">
        <v>0</v>
      </c>
      <c r="G126" s="116">
        <v>0</v>
      </c>
      <c r="H126" s="110"/>
      <c r="I126" s="110"/>
    </row>
    <row r="127" spans="1:9" x14ac:dyDescent="0.25">
      <c r="A127" s="150">
        <v>120</v>
      </c>
      <c r="B127" s="96" t="s">
        <v>112</v>
      </c>
      <c r="C127" s="116">
        <v>1.8</v>
      </c>
      <c r="D127" s="116">
        <v>0</v>
      </c>
      <c r="E127" s="116">
        <v>0</v>
      </c>
      <c r="F127" s="116">
        <v>0</v>
      </c>
      <c r="G127" s="116">
        <v>0</v>
      </c>
      <c r="H127" s="110"/>
      <c r="I127" s="110"/>
    </row>
    <row r="128" spans="1:9" x14ac:dyDescent="0.25">
      <c r="A128" s="150">
        <v>121</v>
      </c>
      <c r="B128" s="96" t="s">
        <v>113</v>
      </c>
      <c r="C128" s="116">
        <v>12.5</v>
      </c>
      <c r="D128" s="116">
        <v>4.4000000000000004</v>
      </c>
      <c r="E128" s="116">
        <v>0</v>
      </c>
      <c r="F128" s="116">
        <v>4.4000000000000004</v>
      </c>
      <c r="G128" s="116">
        <v>0</v>
      </c>
      <c r="H128" s="110"/>
      <c r="I128" s="110"/>
    </row>
    <row r="129" spans="1:9" x14ac:dyDescent="0.25">
      <c r="A129" s="150">
        <v>122</v>
      </c>
      <c r="B129" s="96" t="s">
        <v>115</v>
      </c>
      <c r="C129" s="116">
        <v>0</v>
      </c>
      <c r="D129" s="116">
        <v>40.619999999999997</v>
      </c>
      <c r="E129" s="116">
        <v>0</v>
      </c>
      <c r="F129" s="116">
        <v>40.619999999999997</v>
      </c>
      <c r="G129" s="116">
        <v>40.619999999999997</v>
      </c>
      <c r="H129" s="110"/>
      <c r="I129" s="110"/>
    </row>
    <row r="130" spans="1:9" ht="30" x14ac:dyDescent="0.25">
      <c r="A130" s="150">
        <v>123</v>
      </c>
      <c r="B130" s="96" t="s">
        <v>116</v>
      </c>
      <c r="C130" s="116">
        <v>3.4</v>
      </c>
      <c r="D130" s="116">
        <v>3.4</v>
      </c>
      <c r="E130" s="116">
        <v>0</v>
      </c>
      <c r="F130" s="116">
        <v>3.4</v>
      </c>
      <c r="G130" s="116">
        <v>3.4</v>
      </c>
      <c r="H130" s="110"/>
      <c r="I130" s="110"/>
    </row>
    <row r="131" spans="1:9" x14ac:dyDescent="0.25">
      <c r="A131" s="150">
        <v>124</v>
      </c>
      <c r="B131" s="96" t="s">
        <v>367</v>
      </c>
      <c r="C131" s="116">
        <v>31</v>
      </c>
      <c r="D131" s="116">
        <v>3</v>
      </c>
      <c r="E131" s="116">
        <v>0</v>
      </c>
      <c r="F131" s="116">
        <v>3</v>
      </c>
      <c r="G131" s="116">
        <v>3</v>
      </c>
      <c r="H131" s="110"/>
      <c r="I131" s="110"/>
    </row>
    <row r="132" spans="1:9" x14ac:dyDescent="0.25">
      <c r="A132" s="150">
        <v>125</v>
      </c>
      <c r="B132" s="96" t="s">
        <v>368</v>
      </c>
      <c r="C132" s="116">
        <v>13.9</v>
      </c>
      <c r="D132" s="116">
        <v>13.9</v>
      </c>
      <c r="E132" s="116">
        <v>0</v>
      </c>
      <c r="F132" s="116">
        <v>13.9</v>
      </c>
      <c r="G132" s="116">
        <v>13.9</v>
      </c>
      <c r="H132" s="110"/>
      <c r="I132" s="110"/>
    </row>
    <row r="133" spans="1:9" x14ac:dyDescent="0.25">
      <c r="A133" s="150">
        <v>126</v>
      </c>
      <c r="B133" s="96" t="s">
        <v>369</v>
      </c>
      <c r="C133" s="116">
        <v>0</v>
      </c>
      <c r="D133" s="116">
        <v>7</v>
      </c>
      <c r="E133" s="116">
        <v>0</v>
      </c>
      <c r="F133" s="116">
        <v>7</v>
      </c>
      <c r="G133" s="116">
        <v>7</v>
      </c>
      <c r="H133" s="110"/>
      <c r="I133" s="110"/>
    </row>
    <row r="134" spans="1:9" x14ac:dyDescent="0.25">
      <c r="A134" s="150">
        <v>127</v>
      </c>
      <c r="B134" s="96" t="s">
        <v>370</v>
      </c>
      <c r="C134" s="116">
        <v>30.9</v>
      </c>
      <c r="D134" s="116">
        <v>30.9</v>
      </c>
      <c r="E134" s="116">
        <v>0</v>
      </c>
      <c r="F134" s="116">
        <v>30.9</v>
      </c>
      <c r="G134" s="116">
        <v>4.5999999999999996</v>
      </c>
      <c r="H134" s="110"/>
      <c r="I134" s="110"/>
    </row>
    <row r="135" spans="1:9" x14ac:dyDescent="0.25">
      <c r="A135" s="150">
        <v>128</v>
      </c>
      <c r="B135" s="96" t="s">
        <v>121</v>
      </c>
      <c r="C135" s="116">
        <v>4</v>
      </c>
      <c r="D135" s="116">
        <v>4</v>
      </c>
      <c r="E135" s="116">
        <v>0</v>
      </c>
      <c r="F135" s="116">
        <v>4</v>
      </c>
      <c r="G135" s="116">
        <v>4</v>
      </c>
      <c r="H135" s="110"/>
      <c r="I135" s="110"/>
    </row>
    <row r="136" spans="1:9" ht="13.5" customHeight="1" x14ac:dyDescent="0.25">
      <c r="A136" s="150">
        <v>129</v>
      </c>
      <c r="B136" s="96" t="s">
        <v>122</v>
      </c>
      <c r="C136" s="116">
        <v>0</v>
      </c>
      <c r="D136" s="116">
        <v>27.8</v>
      </c>
      <c r="E136" s="116">
        <v>0</v>
      </c>
      <c r="F136" s="116">
        <v>27.8</v>
      </c>
      <c r="G136" s="116">
        <v>9.5</v>
      </c>
      <c r="H136" s="110"/>
      <c r="I136" s="110"/>
    </row>
    <row r="137" spans="1:9" x14ac:dyDescent="0.25">
      <c r="A137" s="150">
        <v>130</v>
      </c>
      <c r="B137" s="96" t="s">
        <v>123</v>
      </c>
      <c r="C137" s="116">
        <v>7.3710000000000004</v>
      </c>
      <c r="D137" s="116">
        <v>7.37</v>
      </c>
      <c r="E137" s="116">
        <v>0</v>
      </c>
      <c r="F137" s="116">
        <v>7.3710000000000004</v>
      </c>
      <c r="G137" s="116">
        <v>7.3710000000000004</v>
      </c>
      <c r="H137" s="110"/>
      <c r="I137" s="110"/>
    </row>
    <row r="138" spans="1:9" ht="30" x14ac:dyDescent="0.25">
      <c r="A138" s="150">
        <v>131</v>
      </c>
      <c r="B138" s="96" t="s">
        <v>462</v>
      </c>
      <c r="C138" s="116">
        <v>4.8</v>
      </c>
      <c r="D138" s="116">
        <v>4.8</v>
      </c>
      <c r="E138" s="116">
        <v>4.8</v>
      </c>
      <c r="F138" s="116">
        <v>0</v>
      </c>
      <c r="G138" s="116">
        <v>4.8</v>
      </c>
      <c r="H138" s="110"/>
      <c r="I138" s="110"/>
    </row>
    <row r="139" spans="1:9" ht="30" x14ac:dyDescent="0.25">
      <c r="A139" s="150">
        <v>132</v>
      </c>
      <c r="B139" s="96" t="s">
        <v>300</v>
      </c>
      <c r="C139" s="116">
        <v>29.3</v>
      </c>
      <c r="D139" s="116">
        <v>29.3</v>
      </c>
      <c r="E139" s="116">
        <v>0</v>
      </c>
      <c r="F139" s="116">
        <v>29.3</v>
      </c>
      <c r="G139" s="116">
        <v>29.3</v>
      </c>
      <c r="H139" s="110"/>
      <c r="I139" s="110"/>
    </row>
    <row r="140" spans="1:9" ht="30" x14ac:dyDescent="0.25">
      <c r="A140" s="150">
        <v>133</v>
      </c>
      <c r="B140" s="96" t="s">
        <v>301</v>
      </c>
      <c r="C140" s="116">
        <v>16.47</v>
      </c>
      <c r="D140" s="116">
        <v>16.47</v>
      </c>
      <c r="E140" s="116">
        <v>0</v>
      </c>
      <c r="F140" s="116">
        <v>16.47</v>
      </c>
      <c r="G140" s="116">
        <v>16.47</v>
      </c>
      <c r="H140" s="110"/>
      <c r="I140" s="110"/>
    </row>
    <row r="141" spans="1:9" x14ac:dyDescent="0.25">
      <c r="A141" s="150">
        <v>134</v>
      </c>
      <c r="B141" s="96" t="s">
        <v>302</v>
      </c>
      <c r="C141" s="116">
        <v>4.0999999999999996</v>
      </c>
      <c r="D141" s="116">
        <v>4.0999999999999996</v>
      </c>
      <c r="E141" s="116">
        <v>0</v>
      </c>
      <c r="F141" s="116">
        <v>4.0999999999999996</v>
      </c>
      <c r="G141" s="116">
        <v>0</v>
      </c>
      <c r="H141" s="110"/>
      <c r="I141" s="110"/>
    </row>
    <row r="142" spans="1:9" ht="30" x14ac:dyDescent="0.25">
      <c r="A142" s="150">
        <v>135</v>
      </c>
      <c r="B142" s="96" t="s">
        <v>299</v>
      </c>
      <c r="C142" s="116">
        <v>21.93</v>
      </c>
      <c r="D142" s="116">
        <v>21.93</v>
      </c>
      <c r="E142" s="116">
        <v>0</v>
      </c>
      <c r="F142" s="116">
        <v>21.93</v>
      </c>
      <c r="G142" s="116">
        <v>21.93</v>
      </c>
      <c r="H142" s="110"/>
      <c r="I142" s="110"/>
    </row>
    <row r="143" spans="1:9" x14ac:dyDescent="0.25">
      <c r="A143" s="150">
        <v>136</v>
      </c>
      <c r="B143" s="96" t="s">
        <v>129</v>
      </c>
      <c r="C143" s="116">
        <v>0.6</v>
      </c>
      <c r="D143" s="116">
        <v>0.6</v>
      </c>
      <c r="E143" s="116">
        <v>0</v>
      </c>
      <c r="F143" s="116">
        <v>0.6</v>
      </c>
      <c r="G143" s="116">
        <v>0.6</v>
      </c>
      <c r="H143" s="110"/>
      <c r="I143" s="110"/>
    </row>
    <row r="144" spans="1:9" ht="30" x14ac:dyDescent="0.25">
      <c r="A144" s="150">
        <v>137</v>
      </c>
      <c r="B144" s="96" t="s">
        <v>130</v>
      </c>
      <c r="C144" s="116">
        <v>54.9</v>
      </c>
      <c r="D144" s="116">
        <v>54.9</v>
      </c>
      <c r="E144" s="116">
        <v>0</v>
      </c>
      <c r="F144" s="116">
        <v>54.9</v>
      </c>
      <c r="G144" s="116">
        <v>54.9</v>
      </c>
      <c r="H144" s="110"/>
      <c r="I144" s="110"/>
    </row>
    <row r="145" spans="1:9" x14ac:dyDescent="0.25">
      <c r="A145" s="150">
        <v>138</v>
      </c>
      <c r="B145" s="96" t="s">
        <v>131</v>
      </c>
      <c r="C145" s="116">
        <v>55.6</v>
      </c>
      <c r="D145" s="116">
        <v>55.6</v>
      </c>
      <c r="E145" s="116">
        <v>0</v>
      </c>
      <c r="F145" s="116">
        <v>55.6</v>
      </c>
      <c r="G145" s="116">
        <v>55.6</v>
      </c>
      <c r="H145" s="110"/>
      <c r="I145" s="110"/>
    </row>
    <row r="146" spans="1:9" x14ac:dyDescent="0.25">
      <c r="A146" s="150">
        <v>139</v>
      </c>
      <c r="B146" s="96" t="s">
        <v>132</v>
      </c>
      <c r="C146" s="116">
        <v>22.7</v>
      </c>
      <c r="D146" s="116">
        <v>22.7</v>
      </c>
      <c r="E146" s="116">
        <v>0</v>
      </c>
      <c r="F146" s="116">
        <v>22.7</v>
      </c>
      <c r="G146" s="116">
        <v>22.7</v>
      </c>
      <c r="H146" s="110"/>
      <c r="I146" s="110"/>
    </row>
    <row r="147" spans="1:9" x14ac:dyDescent="0.25">
      <c r="A147" s="150">
        <v>140</v>
      </c>
      <c r="B147" s="96" t="s">
        <v>133</v>
      </c>
      <c r="C147" s="116">
        <v>5.5</v>
      </c>
      <c r="D147" s="116">
        <v>3.3</v>
      </c>
      <c r="E147" s="116">
        <v>0</v>
      </c>
      <c r="F147" s="116">
        <v>3.3</v>
      </c>
      <c r="G147" s="116">
        <v>3.3</v>
      </c>
      <c r="H147" s="110"/>
      <c r="I147" s="110"/>
    </row>
    <row r="148" spans="1:9" x14ac:dyDescent="0.25">
      <c r="A148" s="150">
        <v>141</v>
      </c>
      <c r="B148" s="96" t="s">
        <v>134</v>
      </c>
      <c r="C148" s="116">
        <v>6.6</v>
      </c>
      <c r="D148" s="116">
        <v>1.3</v>
      </c>
      <c r="E148" s="116">
        <v>0</v>
      </c>
      <c r="F148" s="116">
        <v>1.3</v>
      </c>
      <c r="G148" s="116">
        <v>1.3</v>
      </c>
      <c r="H148" s="110"/>
      <c r="I148" s="110"/>
    </row>
    <row r="149" spans="1:9" x14ac:dyDescent="0.25">
      <c r="A149" s="150">
        <v>142</v>
      </c>
      <c r="B149" s="96" t="s">
        <v>135</v>
      </c>
      <c r="C149" s="116">
        <v>20.9</v>
      </c>
      <c r="D149" s="116">
        <v>20.9</v>
      </c>
      <c r="E149" s="116">
        <v>0</v>
      </c>
      <c r="F149" s="116">
        <v>20.9</v>
      </c>
      <c r="G149" s="116">
        <v>20.9</v>
      </c>
      <c r="H149" s="110"/>
      <c r="I149" s="110"/>
    </row>
    <row r="150" spans="1:9" x14ac:dyDescent="0.25">
      <c r="A150" s="150">
        <v>143</v>
      </c>
      <c r="B150" s="96" t="s">
        <v>136</v>
      </c>
      <c r="C150" s="116">
        <v>6.6</v>
      </c>
      <c r="D150" s="116">
        <v>6.6</v>
      </c>
      <c r="E150" s="116">
        <v>0</v>
      </c>
      <c r="F150" s="116">
        <v>6.6</v>
      </c>
      <c r="G150" s="116">
        <v>0</v>
      </c>
      <c r="H150" s="110"/>
      <c r="I150" s="110"/>
    </row>
    <row r="151" spans="1:9" x14ac:dyDescent="0.25">
      <c r="A151" s="150">
        <v>144</v>
      </c>
      <c r="B151" s="96" t="s">
        <v>137</v>
      </c>
      <c r="C151" s="116">
        <v>21.8</v>
      </c>
      <c r="D151" s="116">
        <v>21.8</v>
      </c>
      <c r="E151" s="116">
        <v>0</v>
      </c>
      <c r="F151" s="116">
        <v>21.8</v>
      </c>
      <c r="G151" s="116">
        <v>21.8</v>
      </c>
      <c r="H151" s="110"/>
      <c r="I151" s="110"/>
    </row>
    <row r="152" spans="1:9" x14ac:dyDescent="0.25">
      <c r="A152" s="150">
        <v>145</v>
      </c>
      <c r="B152" s="96" t="s">
        <v>138</v>
      </c>
      <c r="C152" s="116">
        <v>9.5</v>
      </c>
      <c r="D152" s="116">
        <v>9.5</v>
      </c>
      <c r="E152" s="116">
        <v>0</v>
      </c>
      <c r="F152" s="116">
        <v>9.5</v>
      </c>
      <c r="G152" s="116">
        <v>0</v>
      </c>
      <c r="H152" s="110"/>
      <c r="I152" s="110"/>
    </row>
    <row r="153" spans="1:9" x14ac:dyDescent="0.25">
      <c r="A153" s="150">
        <v>146</v>
      </c>
      <c r="B153" s="96" t="s">
        <v>139</v>
      </c>
      <c r="C153" s="116">
        <v>8</v>
      </c>
      <c r="D153" s="116">
        <v>0</v>
      </c>
      <c r="E153" s="116">
        <v>0</v>
      </c>
      <c r="F153" s="116">
        <v>0</v>
      </c>
      <c r="G153" s="116">
        <v>0</v>
      </c>
      <c r="H153" s="110"/>
      <c r="I153" s="110"/>
    </row>
    <row r="154" spans="1:9" x14ac:dyDescent="0.25">
      <c r="A154" s="150">
        <v>147</v>
      </c>
      <c r="B154" s="96" t="s">
        <v>140</v>
      </c>
      <c r="C154" s="116">
        <v>15.8</v>
      </c>
      <c r="D154" s="116">
        <v>15.8</v>
      </c>
      <c r="E154" s="116">
        <v>0</v>
      </c>
      <c r="F154" s="116">
        <v>15.8</v>
      </c>
      <c r="G154" s="116">
        <v>15.8</v>
      </c>
      <c r="H154" s="110"/>
      <c r="I154" s="110"/>
    </row>
    <row r="155" spans="1:9" x14ac:dyDescent="0.25">
      <c r="A155" s="150">
        <v>148</v>
      </c>
      <c r="B155" s="96" t="s">
        <v>141</v>
      </c>
      <c r="C155" s="116">
        <v>79.599999999999994</v>
      </c>
      <c r="D155" s="116">
        <v>79.599999999999994</v>
      </c>
      <c r="E155" s="116">
        <v>0</v>
      </c>
      <c r="F155" s="116">
        <v>79.599999999999994</v>
      </c>
      <c r="G155" s="116">
        <v>79.599999999999994</v>
      </c>
      <c r="H155" s="110"/>
      <c r="I155" s="110"/>
    </row>
    <row r="156" spans="1:9" x14ac:dyDescent="0.25">
      <c r="A156" s="150">
        <v>149</v>
      </c>
      <c r="B156" s="96" t="s">
        <v>385</v>
      </c>
      <c r="C156" s="116">
        <v>25.9</v>
      </c>
      <c r="D156" s="116">
        <v>25.9</v>
      </c>
      <c r="E156" s="116">
        <v>0</v>
      </c>
      <c r="F156" s="116">
        <v>25.9</v>
      </c>
      <c r="G156" s="116">
        <v>25.9</v>
      </c>
      <c r="H156" s="110"/>
      <c r="I156" s="110"/>
    </row>
    <row r="157" spans="1:9" x14ac:dyDescent="0.25">
      <c r="A157" s="150">
        <v>150</v>
      </c>
      <c r="B157" s="96" t="s">
        <v>386</v>
      </c>
      <c r="C157" s="116">
        <v>22.3</v>
      </c>
      <c r="D157" s="116">
        <v>22.3</v>
      </c>
      <c r="E157" s="116">
        <v>0</v>
      </c>
      <c r="F157" s="116">
        <v>22.3</v>
      </c>
      <c r="G157" s="116">
        <v>0</v>
      </c>
      <c r="H157" s="110"/>
      <c r="I157" s="110"/>
    </row>
    <row r="158" spans="1:9" x14ac:dyDescent="0.25">
      <c r="A158" s="150">
        <v>151</v>
      </c>
      <c r="B158" s="96" t="s">
        <v>387</v>
      </c>
      <c r="C158" s="116">
        <v>6.9</v>
      </c>
      <c r="D158" s="116">
        <v>6.9</v>
      </c>
      <c r="E158" s="116">
        <v>0</v>
      </c>
      <c r="F158" s="116">
        <v>6.9</v>
      </c>
      <c r="G158" s="116">
        <v>6.9</v>
      </c>
      <c r="H158" s="110"/>
      <c r="I158" s="110"/>
    </row>
    <row r="159" spans="1:9" x14ac:dyDescent="0.25">
      <c r="A159" s="150">
        <v>152</v>
      </c>
      <c r="B159" s="96" t="s">
        <v>388</v>
      </c>
      <c r="C159" s="116">
        <v>0</v>
      </c>
      <c r="D159" s="116">
        <v>0</v>
      </c>
      <c r="E159" s="116">
        <v>0</v>
      </c>
      <c r="F159" s="116">
        <v>0</v>
      </c>
      <c r="G159" s="116">
        <v>2.5</v>
      </c>
      <c r="H159" s="110"/>
      <c r="I159" s="110"/>
    </row>
    <row r="160" spans="1:9" ht="30" x14ac:dyDescent="0.25">
      <c r="A160" s="150">
        <v>153</v>
      </c>
      <c r="B160" s="96" t="s">
        <v>223</v>
      </c>
      <c r="C160" s="116">
        <v>3.5</v>
      </c>
      <c r="D160" s="116">
        <v>3.5</v>
      </c>
      <c r="E160" s="116">
        <v>0</v>
      </c>
      <c r="F160" s="116">
        <v>3.5</v>
      </c>
      <c r="G160" s="116">
        <v>3.5</v>
      </c>
      <c r="H160" s="110"/>
      <c r="I160" s="110"/>
    </row>
    <row r="161" spans="1:9" x14ac:dyDescent="0.25">
      <c r="A161" s="150">
        <v>154</v>
      </c>
      <c r="B161" s="96" t="s">
        <v>147</v>
      </c>
      <c r="C161" s="116">
        <v>22.4</v>
      </c>
      <c r="D161" s="116">
        <v>22.4</v>
      </c>
      <c r="E161" s="116">
        <v>0</v>
      </c>
      <c r="F161" s="116">
        <v>22.4</v>
      </c>
      <c r="G161" s="116">
        <v>22.4</v>
      </c>
      <c r="H161" s="110"/>
      <c r="I161" s="110"/>
    </row>
    <row r="162" spans="1:9" x14ac:dyDescent="0.25">
      <c r="A162" s="150">
        <v>155</v>
      </c>
      <c r="B162" s="96" t="s">
        <v>390</v>
      </c>
      <c r="C162" s="116">
        <v>2.4</v>
      </c>
      <c r="D162" s="116">
        <v>2.4</v>
      </c>
      <c r="E162" s="116">
        <v>0</v>
      </c>
      <c r="F162" s="116">
        <v>2.4</v>
      </c>
      <c r="G162" s="116">
        <v>2.4</v>
      </c>
      <c r="H162" s="110"/>
      <c r="I162" s="110"/>
    </row>
    <row r="163" spans="1:9" ht="30" x14ac:dyDescent="0.25">
      <c r="A163" s="150">
        <v>156</v>
      </c>
      <c r="B163" s="96" t="s">
        <v>391</v>
      </c>
      <c r="C163" s="116">
        <v>18.2</v>
      </c>
      <c r="D163" s="116">
        <v>18.2</v>
      </c>
      <c r="E163" s="116">
        <v>0</v>
      </c>
      <c r="F163" s="116">
        <v>18.2</v>
      </c>
      <c r="G163" s="116">
        <v>18.2</v>
      </c>
      <c r="H163" s="110"/>
      <c r="I163" s="110"/>
    </row>
    <row r="164" spans="1:9" x14ac:dyDescent="0.25">
      <c r="A164" s="150">
        <v>157</v>
      </c>
      <c r="B164" s="96" t="s">
        <v>392</v>
      </c>
      <c r="C164" s="116">
        <v>6.2</v>
      </c>
      <c r="D164" s="116">
        <v>6.2</v>
      </c>
      <c r="E164" s="116">
        <v>0</v>
      </c>
      <c r="F164" s="116">
        <v>6.2</v>
      </c>
      <c r="G164" s="116">
        <v>6.2</v>
      </c>
      <c r="H164" s="110"/>
      <c r="I164" s="110"/>
    </row>
    <row r="165" spans="1:9" x14ac:dyDescent="0.25">
      <c r="A165" s="150">
        <v>158</v>
      </c>
      <c r="B165" s="96" t="s">
        <v>151</v>
      </c>
      <c r="C165" s="116">
        <v>26.2</v>
      </c>
      <c r="D165" s="116">
        <v>26.2</v>
      </c>
      <c r="E165" s="116">
        <v>0</v>
      </c>
      <c r="F165" s="116">
        <v>26.2</v>
      </c>
      <c r="G165" s="116">
        <v>26.2</v>
      </c>
      <c r="H165" s="110"/>
      <c r="I165" s="110"/>
    </row>
    <row r="166" spans="1:9" x14ac:dyDescent="0.25">
      <c r="A166" s="150">
        <v>159</v>
      </c>
      <c r="B166" s="96" t="s">
        <v>152</v>
      </c>
      <c r="C166" s="116">
        <v>14.8</v>
      </c>
      <c r="D166" s="116">
        <v>14.8</v>
      </c>
      <c r="E166" s="116">
        <v>0</v>
      </c>
      <c r="F166" s="116">
        <v>14.8</v>
      </c>
      <c r="G166" s="116">
        <v>9.9</v>
      </c>
      <c r="H166" s="110"/>
      <c r="I166" s="110"/>
    </row>
    <row r="167" spans="1:9" x14ac:dyDescent="0.25">
      <c r="A167" s="150">
        <v>160</v>
      </c>
      <c r="B167" s="96" t="s">
        <v>394</v>
      </c>
      <c r="C167" s="116">
        <v>17.399999999999999</v>
      </c>
      <c r="D167" s="116">
        <v>17.399999999999999</v>
      </c>
      <c r="E167" s="116">
        <v>0</v>
      </c>
      <c r="F167" s="116">
        <v>17.399999999999999</v>
      </c>
      <c r="G167" s="116">
        <v>12.1</v>
      </c>
      <c r="H167" s="110"/>
      <c r="I167" s="110"/>
    </row>
    <row r="168" spans="1:9" x14ac:dyDescent="0.25">
      <c r="A168" s="150">
        <v>161</v>
      </c>
      <c r="B168" s="96" t="s">
        <v>395</v>
      </c>
      <c r="C168" s="116">
        <v>7.4</v>
      </c>
      <c r="D168" s="116">
        <v>7.4</v>
      </c>
      <c r="E168" s="116">
        <v>0</v>
      </c>
      <c r="F168" s="116">
        <v>7.4</v>
      </c>
      <c r="G168" s="116">
        <v>0</v>
      </c>
      <c r="H168" s="110"/>
      <c r="I168" s="110"/>
    </row>
    <row r="169" spans="1:9" x14ac:dyDescent="0.25">
      <c r="A169" s="150">
        <v>162</v>
      </c>
      <c r="B169" s="96" t="s">
        <v>396</v>
      </c>
      <c r="C169" s="116">
        <v>6.1</v>
      </c>
      <c r="D169" s="116">
        <v>6.1</v>
      </c>
      <c r="E169" s="116">
        <v>0</v>
      </c>
      <c r="F169" s="116">
        <v>6.1</v>
      </c>
      <c r="G169" s="116">
        <v>6.1</v>
      </c>
      <c r="H169" s="110"/>
      <c r="I169" s="110"/>
    </row>
    <row r="170" spans="1:9" x14ac:dyDescent="0.25">
      <c r="A170" s="150">
        <v>163</v>
      </c>
      <c r="B170" s="96" t="s">
        <v>397</v>
      </c>
      <c r="C170" s="116">
        <v>8.6</v>
      </c>
      <c r="D170" s="116">
        <v>8.6</v>
      </c>
      <c r="E170" s="116">
        <v>0</v>
      </c>
      <c r="F170" s="116">
        <v>8.6</v>
      </c>
      <c r="G170" s="116">
        <v>8.6</v>
      </c>
      <c r="H170" s="110"/>
      <c r="I170" s="110"/>
    </row>
    <row r="171" spans="1:9" x14ac:dyDescent="0.25">
      <c r="A171" s="150">
        <v>164</v>
      </c>
      <c r="B171" s="96" t="s">
        <v>398</v>
      </c>
      <c r="C171" s="116">
        <v>15.1</v>
      </c>
      <c r="D171" s="116">
        <v>15.1</v>
      </c>
      <c r="E171" s="116">
        <v>0</v>
      </c>
      <c r="F171" s="116">
        <v>15.1</v>
      </c>
      <c r="G171" s="116">
        <v>15.1</v>
      </c>
      <c r="H171" s="110"/>
      <c r="I171" s="110"/>
    </row>
    <row r="172" spans="1:9" x14ac:dyDescent="0.25">
      <c r="A172" s="150">
        <v>165</v>
      </c>
      <c r="B172" s="96" t="s">
        <v>399</v>
      </c>
      <c r="C172" s="116">
        <v>10.4</v>
      </c>
      <c r="D172" s="116">
        <v>10.4</v>
      </c>
      <c r="E172" s="116">
        <v>0</v>
      </c>
      <c r="F172" s="116">
        <v>10.4</v>
      </c>
      <c r="G172" s="116">
        <v>9.5</v>
      </c>
      <c r="H172" s="110"/>
      <c r="I172" s="110"/>
    </row>
    <row r="173" spans="1:9" x14ac:dyDescent="0.25">
      <c r="A173" s="150">
        <v>166</v>
      </c>
      <c r="B173" s="96" t="s">
        <v>400</v>
      </c>
      <c r="C173" s="116">
        <v>10.1</v>
      </c>
      <c r="D173" s="116">
        <v>10.1</v>
      </c>
      <c r="E173" s="116">
        <v>0</v>
      </c>
      <c r="F173" s="116">
        <v>10.1</v>
      </c>
      <c r="G173" s="116">
        <v>10.1</v>
      </c>
      <c r="H173" s="110"/>
      <c r="I173" s="110"/>
    </row>
    <row r="174" spans="1:9" x14ac:dyDescent="0.25">
      <c r="A174" s="150">
        <v>167</v>
      </c>
      <c r="B174" s="96" t="s">
        <v>160</v>
      </c>
      <c r="C174" s="116">
        <v>147.9</v>
      </c>
      <c r="D174" s="116">
        <v>147.9</v>
      </c>
      <c r="E174" s="116">
        <v>0</v>
      </c>
      <c r="F174" s="116">
        <v>147.9</v>
      </c>
      <c r="G174" s="116">
        <v>147.9</v>
      </c>
      <c r="H174" s="110"/>
      <c r="I174" s="110"/>
    </row>
    <row r="175" spans="1:9" x14ac:dyDescent="0.25">
      <c r="A175" s="150">
        <v>168</v>
      </c>
      <c r="B175" s="96" t="s">
        <v>161</v>
      </c>
      <c r="C175" s="116">
        <v>3.3</v>
      </c>
      <c r="D175" s="116">
        <v>0</v>
      </c>
      <c r="E175" s="116">
        <v>0</v>
      </c>
      <c r="F175" s="116">
        <v>0</v>
      </c>
      <c r="G175" s="116">
        <v>0</v>
      </c>
      <c r="H175" s="110"/>
      <c r="I175" s="110"/>
    </row>
    <row r="176" spans="1:9" x14ac:dyDescent="0.25">
      <c r="A176" s="150">
        <v>169</v>
      </c>
      <c r="B176" s="96" t="s">
        <v>162</v>
      </c>
      <c r="C176" s="116">
        <v>26.4</v>
      </c>
      <c r="D176" s="116">
        <v>12.1</v>
      </c>
      <c r="E176" s="116">
        <v>0</v>
      </c>
      <c r="F176" s="116">
        <v>12.1</v>
      </c>
      <c r="G176" s="116">
        <v>0</v>
      </c>
      <c r="H176" s="110"/>
      <c r="I176" s="110"/>
    </row>
    <row r="177" spans="1:9" x14ac:dyDescent="0.25">
      <c r="A177" s="150">
        <v>170</v>
      </c>
      <c r="B177" s="96" t="s">
        <v>163</v>
      </c>
      <c r="C177" s="116">
        <v>13.7</v>
      </c>
      <c r="D177" s="116">
        <v>13.7</v>
      </c>
      <c r="E177" s="116">
        <v>0</v>
      </c>
      <c r="F177" s="116">
        <v>13.7</v>
      </c>
      <c r="G177" s="116">
        <v>13.7</v>
      </c>
      <c r="H177" s="110"/>
      <c r="I177" s="110"/>
    </row>
    <row r="178" spans="1:9" x14ac:dyDescent="0.25">
      <c r="A178" s="150">
        <v>171</v>
      </c>
      <c r="B178" s="96" t="s">
        <v>164</v>
      </c>
      <c r="C178" s="116">
        <v>7.1</v>
      </c>
      <c r="D178" s="116">
        <v>7.1</v>
      </c>
      <c r="E178" s="116">
        <v>0</v>
      </c>
      <c r="F178" s="116">
        <v>7.1</v>
      </c>
      <c r="G178" s="116">
        <v>7.1</v>
      </c>
      <c r="H178" s="110"/>
      <c r="I178" s="110"/>
    </row>
    <row r="179" spans="1:9" x14ac:dyDescent="0.25">
      <c r="A179" s="150">
        <v>172</v>
      </c>
      <c r="B179" s="96" t="s">
        <v>165</v>
      </c>
      <c r="C179" s="116">
        <v>11.7</v>
      </c>
      <c r="D179" s="116">
        <v>11.7</v>
      </c>
      <c r="E179" s="116">
        <v>11.7</v>
      </c>
      <c r="F179" s="116">
        <v>0</v>
      </c>
      <c r="G179" s="116">
        <v>0</v>
      </c>
      <c r="H179" s="110"/>
      <c r="I179" s="110"/>
    </row>
    <row r="180" spans="1:9" x14ac:dyDescent="0.25">
      <c r="A180" s="150">
        <v>173</v>
      </c>
      <c r="B180" s="96" t="s">
        <v>166</v>
      </c>
      <c r="C180" s="116">
        <v>40</v>
      </c>
      <c r="D180" s="116">
        <v>40</v>
      </c>
      <c r="E180" s="116">
        <v>0</v>
      </c>
      <c r="F180" s="116">
        <v>40</v>
      </c>
      <c r="G180" s="116">
        <v>6</v>
      </c>
      <c r="H180" s="110"/>
      <c r="I180" s="110"/>
    </row>
    <row r="181" spans="1:9" x14ac:dyDescent="0.25">
      <c r="A181" s="150">
        <v>174</v>
      </c>
      <c r="B181" s="96" t="s">
        <v>167</v>
      </c>
      <c r="C181" s="116">
        <v>10.8</v>
      </c>
      <c r="D181" s="116">
        <v>2.1</v>
      </c>
      <c r="E181" s="116">
        <v>0</v>
      </c>
      <c r="F181" s="116">
        <v>2.1</v>
      </c>
      <c r="G181" s="116">
        <v>9.4</v>
      </c>
      <c r="H181" s="110"/>
      <c r="I181" s="110"/>
    </row>
    <row r="182" spans="1:9" x14ac:dyDescent="0.25">
      <c r="A182" s="150">
        <v>175</v>
      </c>
      <c r="B182" s="96" t="s">
        <v>168</v>
      </c>
      <c r="C182" s="116">
        <v>5.4</v>
      </c>
      <c r="D182" s="116">
        <v>5.4</v>
      </c>
      <c r="E182" s="116">
        <v>0</v>
      </c>
      <c r="F182" s="116">
        <v>5.4</v>
      </c>
      <c r="G182" s="116">
        <v>5.4</v>
      </c>
      <c r="H182" s="110"/>
      <c r="I182" s="110"/>
    </row>
    <row r="183" spans="1:9" x14ac:dyDescent="0.25">
      <c r="A183" s="150">
        <v>176</v>
      </c>
      <c r="B183" s="96" t="s">
        <v>169</v>
      </c>
      <c r="C183" s="116">
        <v>15.7</v>
      </c>
      <c r="D183" s="116">
        <v>7.6</v>
      </c>
      <c r="E183" s="116">
        <v>0</v>
      </c>
      <c r="F183" s="116">
        <v>7.6</v>
      </c>
      <c r="G183" s="116">
        <v>0</v>
      </c>
      <c r="H183" s="110"/>
      <c r="I183" s="110"/>
    </row>
    <row r="184" spans="1:9" x14ac:dyDescent="0.25">
      <c r="A184" s="150">
        <v>177</v>
      </c>
      <c r="B184" s="96" t="s">
        <v>170</v>
      </c>
      <c r="C184" s="116">
        <v>22.7</v>
      </c>
      <c r="D184" s="116">
        <v>9.1999999999999993</v>
      </c>
      <c r="E184" s="116">
        <v>0</v>
      </c>
      <c r="F184" s="116">
        <v>9.1999999999999993</v>
      </c>
      <c r="G184" s="116">
        <v>0</v>
      </c>
      <c r="H184" s="110"/>
      <c r="I184" s="110"/>
    </row>
    <row r="185" spans="1:9" x14ac:dyDescent="0.25">
      <c r="A185" s="150">
        <v>178</v>
      </c>
      <c r="B185" s="96" t="s">
        <v>171</v>
      </c>
      <c r="C185" s="116">
        <v>43.4</v>
      </c>
      <c r="D185" s="116">
        <v>0</v>
      </c>
      <c r="E185" s="116">
        <v>0</v>
      </c>
      <c r="F185" s="116">
        <v>0</v>
      </c>
      <c r="G185" s="116">
        <v>0</v>
      </c>
      <c r="H185" s="110"/>
      <c r="I185" s="110"/>
    </row>
    <row r="186" spans="1:9" x14ac:dyDescent="0.25">
      <c r="A186" s="150">
        <v>179</v>
      </c>
      <c r="B186" s="96" t="s">
        <v>172</v>
      </c>
      <c r="C186" s="116">
        <v>18.899999999999999</v>
      </c>
      <c r="D186" s="116">
        <v>0</v>
      </c>
      <c r="E186" s="116">
        <v>0</v>
      </c>
      <c r="F186" s="116">
        <v>0</v>
      </c>
      <c r="G186" s="116">
        <v>18.899999999999999</v>
      </c>
      <c r="H186" s="110"/>
      <c r="I186" s="110"/>
    </row>
    <row r="187" spans="1:9" x14ac:dyDescent="0.25">
      <c r="A187" s="150">
        <v>180</v>
      </c>
      <c r="B187" s="96" t="s">
        <v>453</v>
      </c>
      <c r="C187" s="116">
        <v>13.4</v>
      </c>
      <c r="D187" s="116">
        <v>12.9</v>
      </c>
      <c r="E187" s="116">
        <v>0</v>
      </c>
      <c r="F187" s="116">
        <v>12.9</v>
      </c>
      <c r="G187" s="116">
        <v>12.9</v>
      </c>
      <c r="H187" s="110"/>
      <c r="I187" s="110"/>
    </row>
    <row r="188" spans="1:9" x14ac:dyDescent="0.25">
      <c r="A188" s="150">
        <v>181</v>
      </c>
      <c r="B188" s="96" t="s">
        <v>174</v>
      </c>
      <c r="C188" s="116">
        <v>11.3</v>
      </c>
      <c r="D188" s="116">
        <v>11.3</v>
      </c>
      <c r="E188" s="116">
        <v>0</v>
      </c>
      <c r="F188" s="116">
        <v>11.3</v>
      </c>
      <c r="G188" s="116">
        <v>8.6</v>
      </c>
      <c r="H188" s="110"/>
      <c r="I188" s="110"/>
    </row>
    <row r="189" spans="1:9" x14ac:dyDescent="0.25">
      <c r="A189" s="150">
        <v>182</v>
      </c>
      <c r="B189" s="96" t="s">
        <v>175</v>
      </c>
      <c r="C189" s="116">
        <v>2.2000000000000002</v>
      </c>
      <c r="D189" s="116">
        <v>0</v>
      </c>
      <c r="E189" s="116">
        <v>0</v>
      </c>
      <c r="F189" s="116">
        <v>0</v>
      </c>
      <c r="G189" s="116">
        <v>2.2000000000000002</v>
      </c>
      <c r="H189" s="110"/>
      <c r="I189" s="110"/>
    </row>
    <row r="190" spans="1:9" x14ac:dyDescent="0.25">
      <c r="A190" s="150">
        <v>183</v>
      </c>
      <c r="B190" s="96" t="s">
        <v>176</v>
      </c>
      <c r="C190" s="116">
        <v>33.1</v>
      </c>
      <c r="D190" s="116">
        <v>33.1</v>
      </c>
      <c r="E190" s="116">
        <v>0</v>
      </c>
      <c r="F190" s="116">
        <v>33.1</v>
      </c>
      <c r="G190" s="116">
        <v>0</v>
      </c>
      <c r="H190" s="110"/>
      <c r="I190" s="110"/>
    </row>
    <row r="191" spans="1:9" x14ac:dyDescent="0.25">
      <c r="A191" s="150">
        <v>184</v>
      </c>
      <c r="B191" s="96" t="s">
        <v>177</v>
      </c>
      <c r="C191" s="116">
        <v>15</v>
      </c>
      <c r="D191" s="116">
        <v>0</v>
      </c>
      <c r="E191" s="116">
        <v>0</v>
      </c>
      <c r="F191" s="116">
        <v>0</v>
      </c>
      <c r="G191" s="116">
        <v>0</v>
      </c>
      <c r="H191" s="110"/>
      <c r="I191" s="110"/>
    </row>
    <row r="192" spans="1:9" x14ac:dyDescent="0.25">
      <c r="A192" s="150">
        <v>185</v>
      </c>
      <c r="B192" s="96" t="s">
        <v>178</v>
      </c>
      <c r="C192" s="116">
        <v>26.3</v>
      </c>
      <c r="D192" s="116">
        <v>0</v>
      </c>
      <c r="E192" s="116">
        <v>0</v>
      </c>
      <c r="F192" s="116">
        <v>0</v>
      </c>
      <c r="G192" s="116">
        <v>1.8</v>
      </c>
      <c r="H192" s="110"/>
      <c r="I192" s="110"/>
    </row>
    <row r="193" spans="1:9" x14ac:dyDescent="0.25">
      <c r="A193" s="150">
        <v>186</v>
      </c>
      <c r="B193" s="96" t="s">
        <v>179</v>
      </c>
      <c r="C193" s="116">
        <v>5.5</v>
      </c>
      <c r="D193" s="116">
        <v>0</v>
      </c>
      <c r="E193" s="116">
        <v>0</v>
      </c>
      <c r="F193" s="116">
        <v>0</v>
      </c>
      <c r="G193" s="116">
        <v>0</v>
      </c>
      <c r="H193" s="110"/>
      <c r="I193" s="110"/>
    </row>
    <row r="194" spans="1:9" x14ac:dyDescent="0.25">
      <c r="A194" s="150">
        <v>187</v>
      </c>
      <c r="B194" s="96" t="s">
        <v>180</v>
      </c>
      <c r="C194" s="116">
        <v>22.89</v>
      </c>
      <c r="D194" s="116">
        <v>0</v>
      </c>
      <c r="E194" s="116">
        <v>0</v>
      </c>
      <c r="F194" s="116">
        <v>0</v>
      </c>
      <c r="G194" s="116">
        <v>9.7899999999999991</v>
      </c>
      <c r="H194" s="110"/>
      <c r="I194" s="110"/>
    </row>
    <row r="195" spans="1:9" x14ac:dyDescent="0.25">
      <c r="A195" s="150">
        <v>188</v>
      </c>
      <c r="B195" s="96" t="s">
        <v>181</v>
      </c>
      <c r="C195" s="116">
        <v>32.299999999999997</v>
      </c>
      <c r="D195" s="116">
        <v>0</v>
      </c>
      <c r="E195" s="116">
        <v>0</v>
      </c>
      <c r="F195" s="116">
        <v>0</v>
      </c>
      <c r="G195" s="116">
        <v>0</v>
      </c>
      <c r="H195" s="110"/>
      <c r="I195" s="110"/>
    </row>
    <row r="196" spans="1:9" x14ac:dyDescent="0.25">
      <c r="A196" s="150">
        <v>189</v>
      </c>
      <c r="B196" s="96" t="s">
        <v>182</v>
      </c>
      <c r="C196" s="116">
        <v>13.2</v>
      </c>
      <c r="D196" s="116">
        <v>3</v>
      </c>
      <c r="E196" s="116">
        <v>0</v>
      </c>
      <c r="F196" s="116">
        <v>3</v>
      </c>
      <c r="G196" s="116">
        <v>3</v>
      </c>
      <c r="H196" s="110"/>
      <c r="I196" s="110"/>
    </row>
    <row r="197" spans="1:9" x14ac:dyDescent="0.25">
      <c r="A197" s="150">
        <v>190</v>
      </c>
      <c r="B197" s="96" t="s">
        <v>183</v>
      </c>
      <c r="C197" s="116">
        <v>4.2</v>
      </c>
      <c r="D197" s="116">
        <v>4.2</v>
      </c>
      <c r="E197" s="116">
        <v>0</v>
      </c>
      <c r="F197" s="116">
        <v>4.2</v>
      </c>
      <c r="G197" s="116">
        <v>2.2999999999999998</v>
      </c>
      <c r="H197" s="110"/>
      <c r="I197" s="110"/>
    </row>
    <row r="198" spans="1:9" x14ac:dyDescent="0.25">
      <c r="A198" s="150">
        <v>191</v>
      </c>
      <c r="B198" s="96" t="s">
        <v>184</v>
      </c>
      <c r="C198" s="116">
        <v>95.3</v>
      </c>
      <c r="D198" s="116">
        <v>28.5</v>
      </c>
      <c r="E198" s="116">
        <v>0</v>
      </c>
      <c r="F198" s="116">
        <v>28.5</v>
      </c>
      <c r="G198" s="116">
        <v>19.600000000000001</v>
      </c>
      <c r="H198" s="110"/>
      <c r="I198" s="110"/>
    </row>
    <row r="199" spans="1:9" x14ac:dyDescent="0.25">
      <c r="A199" s="150">
        <v>192</v>
      </c>
      <c r="B199" s="96" t="s">
        <v>185</v>
      </c>
      <c r="C199" s="116">
        <v>8</v>
      </c>
      <c r="D199" s="116">
        <v>0</v>
      </c>
      <c r="E199" s="116">
        <v>0</v>
      </c>
      <c r="F199" s="116">
        <v>0</v>
      </c>
      <c r="G199" s="116">
        <v>0</v>
      </c>
      <c r="H199" s="110"/>
      <c r="I199" s="110"/>
    </row>
    <row r="200" spans="1:9" x14ac:dyDescent="0.25">
      <c r="A200" s="150">
        <v>193</v>
      </c>
      <c r="B200" s="96" t="s">
        <v>186</v>
      </c>
      <c r="C200" s="116">
        <v>4.2</v>
      </c>
      <c r="D200" s="116">
        <v>1.4</v>
      </c>
      <c r="E200" s="116">
        <v>0</v>
      </c>
      <c r="F200" s="116">
        <v>1.4</v>
      </c>
      <c r="G200" s="116">
        <v>1.4</v>
      </c>
      <c r="H200" s="110"/>
      <c r="I200" s="110"/>
    </row>
    <row r="201" spans="1:9" x14ac:dyDescent="0.25">
      <c r="A201" s="150">
        <v>194</v>
      </c>
      <c r="B201" s="96" t="s">
        <v>225</v>
      </c>
      <c r="C201" s="116">
        <v>3.4</v>
      </c>
      <c r="D201" s="116">
        <v>3.4</v>
      </c>
      <c r="E201" s="116">
        <v>0</v>
      </c>
      <c r="F201" s="116">
        <v>3.4</v>
      </c>
      <c r="G201" s="116">
        <v>3.4</v>
      </c>
      <c r="H201" s="110"/>
      <c r="I201" s="110"/>
    </row>
    <row r="202" spans="1:9" x14ac:dyDescent="0.25">
      <c r="A202" s="150">
        <v>195</v>
      </c>
      <c r="B202" s="96" t="s">
        <v>403</v>
      </c>
      <c r="C202" s="116">
        <v>10.5</v>
      </c>
      <c r="D202" s="116">
        <v>10.5</v>
      </c>
      <c r="E202" s="116">
        <v>0</v>
      </c>
      <c r="F202" s="116">
        <v>10.5</v>
      </c>
      <c r="G202" s="116">
        <v>10.5</v>
      </c>
      <c r="H202" s="110"/>
      <c r="I202" s="110"/>
    </row>
    <row r="203" spans="1:9" x14ac:dyDescent="0.25">
      <c r="A203" s="150">
        <v>196</v>
      </c>
      <c r="B203" s="96" t="s">
        <v>463</v>
      </c>
      <c r="C203" s="116">
        <v>5</v>
      </c>
      <c r="D203" s="116">
        <v>5</v>
      </c>
      <c r="E203" s="116">
        <v>0</v>
      </c>
      <c r="F203" s="116">
        <v>5</v>
      </c>
      <c r="G203" s="116">
        <v>5</v>
      </c>
      <c r="H203" s="110"/>
      <c r="I203" s="110"/>
    </row>
    <row r="204" spans="1:9" x14ac:dyDescent="0.25">
      <c r="A204" s="150">
        <v>197</v>
      </c>
      <c r="B204" s="96" t="s">
        <v>406</v>
      </c>
      <c r="C204" s="116">
        <v>6.3</v>
      </c>
      <c r="D204" s="116">
        <v>6.3</v>
      </c>
      <c r="E204" s="116">
        <v>0</v>
      </c>
      <c r="F204" s="116">
        <v>6.3</v>
      </c>
      <c r="G204" s="116">
        <v>6.3</v>
      </c>
      <c r="H204" s="110"/>
      <c r="I204" s="110"/>
    </row>
    <row r="205" spans="1:9" x14ac:dyDescent="0.25">
      <c r="A205" s="150">
        <v>198</v>
      </c>
      <c r="B205" s="96" t="s">
        <v>407</v>
      </c>
      <c r="C205" s="116">
        <v>2.1</v>
      </c>
      <c r="D205" s="116">
        <v>2.1</v>
      </c>
      <c r="E205" s="116">
        <v>0</v>
      </c>
      <c r="F205" s="116">
        <v>2.1</v>
      </c>
      <c r="G205" s="116">
        <v>2.1</v>
      </c>
      <c r="H205" s="110"/>
      <c r="I205" s="110"/>
    </row>
    <row r="206" spans="1:9" x14ac:dyDescent="0.25">
      <c r="A206" s="150">
        <v>199</v>
      </c>
      <c r="B206" s="96" t="s">
        <v>408</v>
      </c>
      <c r="C206" s="116">
        <v>1</v>
      </c>
      <c r="D206" s="116">
        <v>1</v>
      </c>
      <c r="E206" s="116">
        <v>0</v>
      </c>
      <c r="F206" s="116">
        <v>1</v>
      </c>
      <c r="G206" s="116">
        <v>1</v>
      </c>
      <c r="H206" s="110"/>
      <c r="I206" s="110"/>
    </row>
    <row r="207" spans="1:9" x14ac:dyDescent="0.25">
      <c r="A207" s="150">
        <v>200</v>
      </c>
      <c r="B207" s="96" t="s">
        <v>464</v>
      </c>
      <c r="C207" s="116">
        <v>64.510000000000005</v>
      </c>
      <c r="D207" s="116">
        <v>66.66</v>
      </c>
      <c r="E207" s="116">
        <v>0</v>
      </c>
      <c r="F207" s="116">
        <v>66.66</v>
      </c>
      <c r="G207" s="116">
        <v>8.8800000000000008</v>
      </c>
      <c r="H207" s="110"/>
      <c r="I207" s="110"/>
    </row>
    <row r="208" spans="1:9" x14ac:dyDescent="0.25">
      <c r="A208" s="150">
        <v>201</v>
      </c>
      <c r="B208" s="96" t="s">
        <v>465</v>
      </c>
      <c r="C208" s="116">
        <v>0</v>
      </c>
      <c r="D208" s="116">
        <v>124.81740000000001</v>
      </c>
      <c r="E208" s="116">
        <v>0</v>
      </c>
      <c r="F208" s="116">
        <v>124.81740000000001</v>
      </c>
      <c r="G208" s="116">
        <v>124.81740000000001</v>
      </c>
      <c r="H208" s="110"/>
      <c r="I208" s="110"/>
    </row>
    <row r="209" spans="1:9" x14ac:dyDescent="0.25">
      <c r="A209" s="150">
        <v>202</v>
      </c>
      <c r="B209" s="96" t="s">
        <v>466</v>
      </c>
      <c r="C209" s="116">
        <v>0</v>
      </c>
      <c r="D209" s="116">
        <v>83.9</v>
      </c>
      <c r="E209" s="116">
        <v>0</v>
      </c>
      <c r="F209" s="116">
        <v>83.9</v>
      </c>
      <c r="G209" s="116">
        <v>83.9</v>
      </c>
      <c r="H209" s="110"/>
      <c r="I209" s="110"/>
    </row>
    <row r="210" spans="1:9" x14ac:dyDescent="0.25">
      <c r="A210" s="150">
        <v>203</v>
      </c>
      <c r="B210" s="96" t="s">
        <v>571</v>
      </c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0"/>
      <c r="I210" s="110"/>
    </row>
    <row r="211" spans="1:9" ht="30" x14ac:dyDescent="0.25">
      <c r="A211" s="150">
        <v>204</v>
      </c>
      <c r="B211" s="96" t="s">
        <v>579</v>
      </c>
      <c r="C211" s="116">
        <v>5.4</v>
      </c>
      <c r="D211" s="116">
        <v>0</v>
      </c>
      <c r="E211" s="116">
        <v>0</v>
      </c>
      <c r="F211" s="116">
        <v>0</v>
      </c>
      <c r="G211" s="116">
        <v>5.4</v>
      </c>
      <c r="H211" s="110"/>
      <c r="I211" s="110"/>
    </row>
    <row r="212" spans="1:9" ht="30" x14ac:dyDescent="0.25">
      <c r="A212" s="150">
        <v>205</v>
      </c>
      <c r="B212" s="96" t="s">
        <v>580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0"/>
      <c r="I212" s="110"/>
    </row>
    <row r="213" spans="1:9" ht="30" x14ac:dyDescent="0.25">
      <c r="A213" s="150">
        <v>206</v>
      </c>
      <c r="B213" s="96" t="s">
        <v>581</v>
      </c>
      <c r="C213" s="116">
        <v>7.5</v>
      </c>
      <c r="D213" s="116">
        <v>0</v>
      </c>
      <c r="E213" s="116">
        <v>0</v>
      </c>
      <c r="F213" s="116">
        <v>0</v>
      </c>
      <c r="G213" s="116">
        <v>7.5</v>
      </c>
      <c r="H213" s="110"/>
      <c r="I213" s="110"/>
    </row>
    <row r="214" spans="1:9" ht="30" x14ac:dyDescent="0.25">
      <c r="A214" s="150">
        <v>207</v>
      </c>
      <c r="B214" s="96" t="s">
        <v>582</v>
      </c>
      <c r="C214" s="116">
        <v>25</v>
      </c>
      <c r="D214" s="116">
        <v>25.032000000000004</v>
      </c>
      <c r="E214" s="116">
        <v>5.9</v>
      </c>
      <c r="F214" s="116">
        <v>19.132000000000001</v>
      </c>
      <c r="G214" s="116">
        <v>19.132000000000001</v>
      </c>
      <c r="H214" s="110"/>
      <c r="I214" s="110"/>
    </row>
    <row r="215" spans="1:9" x14ac:dyDescent="0.25">
      <c r="A215" s="150">
        <v>208</v>
      </c>
      <c r="B215" s="96" t="s">
        <v>585</v>
      </c>
      <c r="C215" s="116">
        <v>11.4</v>
      </c>
      <c r="D215" s="116">
        <v>12.5</v>
      </c>
      <c r="E215" s="116">
        <v>0</v>
      </c>
      <c r="F215" s="116">
        <v>12.5</v>
      </c>
      <c r="G215" s="116">
        <v>12.5</v>
      </c>
      <c r="H215" s="110"/>
      <c r="I215" s="110"/>
    </row>
    <row r="216" spans="1:9" x14ac:dyDescent="0.25">
      <c r="A216" s="150">
        <v>209</v>
      </c>
      <c r="B216" s="96" t="s">
        <v>595</v>
      </c>
      <c r="C216" s="116">
        <v>11.4</v>
      </c>
      <c r="D216" s="116">
        <v>11.4</v>
      </c>
      <c r="E216" s="116">
        <v>0</v>
      </c>
      <c r="F216" s="116">
        <v>11.4</v>
      </c>
      <c r="G216" s="116">
        <v>6</v>
      </c>
      <c r="H216" s="110"/>
      <c r="I216" s="110"/>
    </row>
    <row r="217" spans="1:9" x14ac:dyDescent="0.25">
      <c r="A217" s="150">
        <v>210</v>
      </c>
      <c r="B217" s="96" t="s">
        <v>596</v>
      </c>
      <c r="C217" s="116">
        <v>4.5999999999999996</v>
      </c>
      <c r="D217" s="116">
        <v>4.5999999999999996</v>
      </c>
      <c r="E217" s="116">
        <v>0</v>
      </c>
      <c r="F217" s="116">
        <v>4.5999999999999996</v>
      </c>
      <c r="G217" s="116">
        <v>4.5999999999999996</v>
      </c>
      <c r="H217" s="110"/>
      <c r="I217" s="110"/>
    </row>
    <row r="218" spans="1:9" x14ac:dyDescent="0.25">
      <c r="A218" s="150">
        <v>211</v>
      </c>
      <c r="B218" s="96" t="s">
        <v>597</v>
      </c>
      <c r="C218" s="116">
        <v>14.8</v>
      </c>
      <c r="D218" s="116">
        <v>12.9</v>
      </c>
      <c r="E218" s="116">
        <v>0</v>
      </c>
      <c r="F218" s="116">
        <v>12.9</v>
      </c>
      <c r="G218" s="116">
        <v>14.8</v>
      </c>
      <c r="H218" s="110"/>
      <c r="I218" s="110"/>
    </row>
    <row r="219" spans="1:9" x14ac:dyDescent="0.25">
      <c r="A219" s="150">
        <v>212</v>
      </c>
      <c r="B219" s="96" t="s">
        <v>586</v>
      </c>
      <c r="C219" s="116">
        <v>2.2000000000000002</v>
      </c>
      <c r="D219" s="116">
        <v>2.2000000000000002</v>
      </c>
      <c r="E219" s="116">
        <v>0</v>
      </c>
      <c r="F219" s="116">
        <v>2.2000000000000002</v>
      </c>
      <c r="G219" s="116">
        <v>2.2000000000000002</v>
      </c>
      <c r="H219" s="110"/>
      <c r="I219" s="110"/>
    </row>
    <row r="220" spans="1:9" x14ac:dyDescent="0.25">
      <c r="A220" s="150">
        <v>213</v>
      </c>
      <c r="B220" s="96" t="s">
        <v>598</v>
      </c>
      <c r="C220" s="116">
        <v>7.1</v>
      </c>
      <c r="D220" s="116">
        <v>7.1</v>
      </c>
      <c r="E220" s="116">
        <v>0</v>
      </c>
      <c r="F220" s="116">
        <v>7.1</v>
      </c>
      <c r="G220" s="116">
        <v>7.1</v>
      </c>
      <c r="H220" s="110"/>
      <c r="I220" s="110"/>
    </row>
    <row r="221" spans="1:9" x14ac:dyDescent="0.25">
      <c r="A221" s="150">
        <v>214</v>
      </c>
      <c r="B221" s="96" t="s">
        <v>599</v>
      </c>
      <c r="C221" s="116">
        <v>7.6</v>
      </c>
      <c r="D221" s="116">
        <v>7.6</v>
      </c>
      <c r="E221" s="116">
        <v>0</v>
      </c>
      <c r="F221" s="116">
        <v>7.6</v>
      </c>
      <c r="G221" s="116">
        <v>7.6</v>
      </c>
      <c r="H221" s="110"/>
      <c r="I221" s="110"/>
    </row>
    <row r="222" spans="1:9" x14ac:dyDescent="0.25">
      <c r="A222" s="150">
        <v>215</v>
      </c>
      <c r="B222" s="96" t="s">
        <v>600</v>
      </c>
      <c r="C222" s="116">
        <v>4</v>
      </c>
      <c r="D222" s="116">
        <v>4</v>
      </c>
      <c r="E222" s="116">
        <v>0</v>
      </c>
      <c r="F222" s="116">
        <v>4</v>
      </c>
      <c r="G222" s="116">
        <v>4</v>
      </c>
      <c r="H222" s="110"/>
      <c r="I222" s="110"/>
    </row>
    <row r="223" spans="1:9" x14ac:dyDescent="0.25">
      <c r="A223" s="150">
        <v>216</v>
      </c>
      <c r="B223" s="96" t="s">
        <v>587</v>
      </c>
      <c r="C223" s="116">
        <v>1.9</v>
      </c>
      <c r="D223" s="116">
        <v>1.9</v>
      </c>
      <c r="E223" s="116">
        <v>0</v>
      </c>
      <c r="F223" s="116">
        <v>1.9</v>
      </c>
      <c r="G223" s="116">
        <v>1.9</v>
      </c>
      <c r="H223" s="110"/>
      <c r="I223" s="110"/>
    </row>
    <row r="224" spans="1:9" x14ac:dyDescent="0.25">
      <c r="A224" s="150">
        <v>217</v>
      </c>
      <c r="B224" s="96" t="s">
        <v>601</v>
      </c>
      <c r="C224" s="116">
        <v>4</v>
      </c>
      <c r="D224" s="116">
        <v>4</v>
      </c>
      <c r="E224" s="116">
        <v>0</v>
      </c>
      <c r="F224" s="116">
        <v>4</v>
      </c>
      <c r="G224" s="116">
        <v>4</v>
      </c>
      <c r="H224" s="110"/>
      <c r="I224" s="110"/>
    </row>
    <row r="225" spans="1:11" x14ac:dyDescent="0.25">
      <c r="A225" s="150">
        <v>218</v>
      </c>
      <c r="B225" s="96" t="s">
        <v>602</v>
      </c>
      <c r="C225" s="116">
        <v>6.2</v>
      </c>
      <c r="D225" s="116">
        <v>6.2</v>
      </c>
      <c r="E225" s="116">
        <v>0</v>
      </c>
      <c r="F225" s="116">
        <v>6.2</v>
      </c>
      <c r="G225" s="116">
        <v>6.2</v>
      </c>
      <c r="H225" s="110"/>
      <c r="I225" s="110"/>
    </row>
    <row r="226" spans="1:11" ht="30" x14ac:dyDescent="0.25">
      <c r="A226" s="129">
        <v>219</v>
      </c>
      <c r="B226" s="173" t="s">
        <v>603</v>
      </c>
      <c r="C226" s="116">
        <v>22.9</v>
      </c>
      <c r="D226" s="116">
        <v>12.1</v>
      </c>
      <c r="E226" s="116">
        <v>0</v>
      </c>
      <c r="F226" s="116">
        <v>12.1</v>
      </c>
      <c r="G226" s="116">
        <v>3.1</v>
      </c>
      <c r="H226" s="110"/>
      <c r="I226" s="110"/>
    </row>
    <row r="227" spans="1:11" x14ac:dyDescent="0.25">
      <c r="A227" s="150">
        <v>220</v>
      </c>
      <c r="B227" s="96" t="s">
        <v>604</v>
      </c>
      <c r="C227" s="116">
        <v>15.4</v>
      </c>
      <c r="D227" s="116">
        <v>15.4</v>
      </c>
      <c r="E227" s="116">
        <v>0</v>
      </c>
      <c r="F227" s="116">
        <v>15.4</v>
      </c>
      <c r="G227" s="116">
        <v>15.4</v>
      </c>
      <c r="H227" s="110"/>
      <c r="I227" s="110"/>
    </row>
    <row r="228" spans="1:11" x14ac:dyDescent="0.25">
      <c r="A228" s="150">
        <v>221</v>
      </c>
      <c r="B228" s="96" t="s">
        <v>605</v>
      </c>
      <c r="C228" s="116">
        <v>6.8</v>
      </c>
      <c r="D228" s="116">
        <v>6.8</v>
      </c>
      <c r="E228" s="116">
        <v>0</v>
      </c>
      <c r="F228" s="116">
        <v>6.8</v>
      </c>
      <c r="G228" s="116">
        <v>0</v>
      </c>
      <c r="H228" s="110"/>
      <c r="I228" s="110"/>
    </row>
    <row r="229" spans="1:11" x14ac:dyDescent="0.25">
      <c r="A229" s="129">
        <v>222</v>
      </c>
      <c r="B229" s="173" t="s">
        <v>606</v>
      </c>
      <c r="C229" s="116">
        <v>2.105</v>
      </c>
      <c r="D229" s="116">
        <v>2.105</v>
      </c>
      <c r="E229" s="116">
        <v>0</v>
      </c>
      <c r="F229" s="116">
        <v>2.105</v>
      </c>
      <c r="G229" s="116">
        <v>2.105</v>
      </c>
      <c r="H229" s="110"/>
      <c r="I229" s="110"/>
    </row>
    <row r="230" spans="1:11" x14ac:dyDescent="0.25">
      <c r="A230" s="150">
        <v>223</v>
      </c>
      <c r="B230" s="96" t="s">
        <v>607</v>
      </c>
      <c r="C230" s="116">
        <v>12.8</v>
      </c>
      <c r="D230" s="116">
        <v>12.8</v>
      </c>
      <c r="E230" s="116">
        <v>0</v>
      </c>
      <c r="F230" s="116">
        <v>12.8</v>
      </c>
      <c r="G230" s="116">
        <v>12.8</v>
      </c>
      <c r="H230" s="110"/>
      <c r="I230" s="110"/>
    </row>
    <row r="231" spans="1:11" x14ac:dyDescent="0.25">
      <c r="A231" s="150">
        <v>224</v>
      </c>
      <c r="B231" s="96" t="s">
        <v>608</v>
      </c>
      <c r="C231" s="116">
        <v>43</v>
      </c>
      <c r="D231" s="116">
        <v>14.7</v>
      </c>
      <c r="E231" s="116">
        <v>0</v>
      </c>
      <c r="F231" s="116">
        <v>14.7</v>
      </c>
      <c r="G231" s="116">
        <v>12.5</v>
      </c>
      <c r="H231" s="110"/>
      <c r="I231" s="110"/>
    </row>
    <row r="232" spans="1:11" x14ac:dyDescent="0.25">
      <c r="A232" s="150">
        <v>225</v>
      </c>
      <c r="B232" s="96" t="s">
        <v>609</v>
      </c>
      <c r="C232" s="116">
        <v>37.6</v>
      </c>
      <c r="D232" s="116">
        <v>37.6</v>
      </c>
      <c r="E232" s="116">
        <v>0</v>
      </c>
      <c r="F232" s="116">
        <v>37.6</v>
      </c>
      <c r="G232" s="116">
        <v>37.6</v>
      </c>
      <c r="H232" s="110"/>
      <c r="I232" s="110"/>
    </row>
    <row r="233" spans="1:11" x14ac:dyDescent="0.25">
      <c r="A233" s="150">
        <v>226</v>
      </c>
      <c r="B233" s="96" t="s">
        <v>590</v>
      </c>
      <c r="C233" s="116">
        <v>15.5</v>
      </c>
      <c r="D233" s="116">
        <v>6.52</v>
      </c>
      <c r="E233" s="116">
        <v>0</v>
      </c>
      <c r="F233" s="116">
        <v>6.52</v>
      </c>
      <c r="G233" s="116">
        <v>6.5</v>
      </c>
      <c r="H233" s="110"/>
      <c r="I233" s="110"/>
    </row>
    <row r="234" spans="1:11" x14ac:dyDescent="0.25">
      <c r="A234" s="150">
        <v>227</v>
      </c>
      <c r="B234" s="96" t="s">
        <v>610</v>
      </c>
      <c r="C234" s="116">
        <v>12.3</v>
      </c>
      <c r="D234" s="116">
        <v>12.3</v>
      </c>
      <c r="E234" s="116">
        <v>0</v>
      </c>
      <c r="F234" s="116">
        <v>12.3</v>
      </c>
      <c r="G234" s="116">
        <v>12.3</v>
      </c>
      <c r="H234" s="110"/>
      <c r="I234" s="110"/>
    </row>
    <row r="235" spans="1:11" x14ac:dyDescent="0.25">
      <c r="A235" s="150">
        <v>228</v>
      </c>
      <c r="B235" s="96" t="s">
        <v>611</v>
      </c>
      <c r="C235" s="116">
        <v>29</v>
      </c>
      <c r="D235" s="116">
        <v>29</v>
      </c>
      <c r="E235" s="116">
        <v>0</v>
      </c>
      <c r="F235" s="116">
        <v>29</v>
      </c>
      <c r="G235" s="116">
        <v>29</v>
      </c>
      <c r="H235" s="110"/>
      <c r="I235" s="110"/>
    </row>
    <row r="236" spans="1:11" x14ac:dyDescent="0.25">
      <c r="A236" s="150">
        <v>229</v>
      </c>
      <c r="B236" s="96" t="s">
        <v>589</v>
      </c>
      <c r="C236" s="116">
        <v>18.07</v>
      </c>
      <c r="D236" s="116">
        <v>15.49</v>
      </c>
      <c r="E236" s="116">
        <v>0</v>
      </c>
      <c r="F236" s="116">
        <v>15.49</v>
      </c>
      <c r="G236" s="116">
        <v>15.49</v>
      </c>
      <c r="H236" s="110"/>
      <c r="I236" s="110"/>
    </row>
    <row r="237" spans="1:11" x14ac:dyDescent="0.25">
      <c r="A237" s="150"/>
      <c r="B237" s="166" t="s">
        <v>241</v>
      </c>
      <c r="C237" s="151">
        <f>SUM(C238:C466)</f>
        <v>9034.3006499999938</v>
      </c>
      <c r="D237" s="151">
        <f>SUM(D238:D466)</f>
        <v>8307.2756299999946</v>
      </c>
      <c r="E237" s="151">
        <f>SUM(E238:E466)</f>
        <v>3827.375</v>
      </c>
      <c r="F237" s="151">
        <f>SUM(F238:F466)</f>
        <v>4479.9016300000012</v>
      </c>
      <c r="G237" s="151">
        <f>SUM(G238:G466)</f>
        <v>7427.8346300000003</v>
      </c>
      <c r="H237" s="108"/>
      <c r="I237" s="110"/>
      <c r="J237" s="23">
        <f>G237-C237</f>
        <v>-1606.4660199999935</v>
      </c>
    </row>
    <row r="238" spans="1:11" x14ac:dyDescent="0.25">
      <c r="A238" s="150">
        <v>1</v>
      </c>
      <c r="B238" s="98" t="s">
        <v>414</v>
      </c>
      <c r="C238" s="116">
        <v>3630.43</v>
      </c>
      <c r="D238" s="116">
        <v>3630.43</v>
      </c>
      <c r="E238" s="116">
        <v>3630.43</v>
      </c>
      <c r="F238" s="116">
        <v>0</v>
      </c>
      <c r="G238" s="116">
        <v>3098.02</v>
      </c>
      <c r="H238" s="108"/>
      <c r="I238" s="110"/>
      <c r="J238" s="23">
        <f>G238-C238</f>
        <v>-532.40999999999985</v>
      </c>
      <c r="K238" s="8">
        <f>IF(C238=0,0,1)</f>
        <v>1</v>
      </c>
    </row>
    <row r="239" spans="1:11" x14ac:dyDescent="0.25">
      <c r="A239" s="150">
        <v>2</v>
      </c>
      <c r="B239" s="96" t="s">
        <v>1</v>
      </c>
      <c r="C239" s="116">
        <v>139.4</v>
      </c>
      <c r="D239" s="116">
        <f>E239+F239</f>
        <v>139.4</v>
      </c>
      <c r="E239" s="116">
        <v>0</v>
      </c>
      <c r="F239" s="116">
        <v>139.4</v>
      </c>
      <c r="G239" s="116">
        <v>139.4</v>
      </c>
      <c r="H239" s="108"/>
      <c r="I239" s="110"/>
      <c r="J239" s="23">
        <f t="shared" ref="J239:J302" si="1">G239-C239</f>
        <v>0</v>
      </c>
      <c r="K239" s="8">
        <f t="shared" ref="K239:K302" si="2">IF(C239=0,0,1)</f>
        <v>1</v>
      </c>
    </row>
    <row r="240" spans="1:11" x14ac:dyDescent="0.25">
      <c r="A240" s="150">
        <v>3</v>
      </c>
      <c r="B240" s="96" t="s">
        <v>2</v>
      </c>
      <c r="C240" s="116">
        <v>44.33</v>
      </c>
      <c r="D240" s="116">
        <f t="shared" ref="D240:D249" si="3">E240+F240</f>
        <v>44.33</v>
      </c>
      <c r="E240" s="116">
        <v>0</v>
      </c>
      <c r="F240" s="116">
        <v>44.33</v>
      </c>
      <c r="G240" s="116">
        <v>44.33</v>
      </c>
      <c r="H240" s="108"/>
      <c r="I240" s="110"/>
      <c r="J240" s="23">
        <f t="shared" si="1"/>
        <v>0</v>
      </c>
      <c r="K240" s="8">
        <f t="shared" si="2"/>
        <v>1</v>
      </c>
    </row>
    <row r="241" spans="1:11" x14ac:dyDescent="0.25">
      <c r="A241" s="150">
        <v>4</v>
      </c>
      <c r="B241" s="96" t="s">
        <v>3</v>
      </c>
      <c r="C241" s="116">
        <v>42.9</v>
      </c>
      <c r="D241" s="116">
        <f t="shared" si="3"/>
        <v>42.9</v>
      </c>
      <c r="E241" s="116">
        <v>0</v>
      </c>
      <c r="F241" s="116">
        <v>42.9</v>
      </c>
      <c r="G241" s="116">
        <v>42.9</v>
      </c>
      <c r="H241" s="108"/>
      <c r="I241" s="110"/>
      <c r="J241" s="23">
        <f t="shared" si="1"/>
        <v>0</v>
      </c>
      <c r="K241" s="8">
        <f t="shared" si="2"/>
        <v>1</v>
      </c>
    </row>
    <row r="242" spans="1:11" x14ac:dyDescent="0.25">
      <c r="A242" s="150">
        <v>5</v>
      </c>
      <c r="B242" s="96" t="s">
        <v>4</v>
      </c>
      <c r="C242" s="116">
        <v>9.4</v>
      </c>
      <c r="D242" s="116">
        <f t="shared" si="3"/>
        <v>9.4</v>
      </c>
      <c r="E242" s="116">
        <v>0</v>
      </c>
      <c r="F242" s="116">
        <v>9.4</v>
      </c>
      <c r="G242" s="116">
        <v>9.4</v>
      </c>
      <c r="H242" s="108"/>
      <c r="I242" s="110"/>
      <c r="J242" s="23">
        <f t="shared" si="1"/>
        <v>0</v>
      </c>
      <c r="K242" s="8">
        <f t="shared" si="2"/>
        <v>1</v>
      </c>
    </row>
    <row r="243" spans="1:11" x14ac:dyDescent="0.25">
      <c r="A243" s="150">
        <v>6</v>
      </c>
      <c r="B243" s="96" t="s">
        <v>5</v>
      </c>
      <c r="C243" s="116">
        <v>22.3</v>
      </c>
      <c r="D243" s="116">
        <f t="shared" si="3"/>
        <v>22.3</v>
      </c>
      <c r="E243" s="116">
        <v>0</v>
      </c>
      <c r="F243" s="116">
        <v>22.3</v>
      </c>
      <c r="G243" s="116">
        <v>22.3</v>
      </c>
      <c r="H243" s="108"/>
      <c r="I243" s="110"/>
      <c r="J243" s="23">
        <f t="shared" si="1"/>
        <v>0</v>
      </c>
      <c r="K243" s="8">
        <f t="shared" si="2"/>
        <v>1</v>
      </c>
    </row>
    <row r="244" spans="1:11" x14ac:dyDescent="0.25">
      <c r="A244" s="150">
        <v>7</v>
      </c>
      <c r="B244" s="96" t="s">
        <v>6</v>
      </c>
      <c r="C244" s="116">
        <v>26.8</v>
      </c>
      <c r="D244" s="116">
        <f t="shared" si="3"/>
        <v>28.9</v>
      </c>
      <c r="E244" s="116">
        <v>0</v>
      </c>
      <c r="F244" s="116">
        <v>28.9</v>
      </c>
      <c r="G244" s="116">
        <v>25</v>
      </c>
      <c r="H244" s="108"/>
      <c r="I244" s="110"/>
      <c r="J244" s="23">
        <f t="shared" si="1"/>
        <v>-1.8000000000000007</v>
      </c>
      <c r="K244" s="8">
        <f t="shared" si="2"/>
        <v>1</v>
      </c>
    </row>
    <row r="245" spans="1:11" x14ac:dyDescent="0.25">
      <c r="A245" s="150">
        <v>8</v>
      </c>
      <c r="B245" s="96" t="s">
        <v>7</v>
      </c>
      <c r="C245" s="116">
        <v>5.5</v>
      </c>
      <c r="D245" s="116">
        <f t="shared" si="3"/>
        <v>5.5</v>
      </c>
      <c r="E245" s="116">
        <v>0</v>
      </c>
      <c r="F245" s="116">
        <v>5.5</v>
      </c>
      <c r="G245" s="116">
        <v>5.5</v>
      </c>
      <c r="H245" s="108"/>
      <c r="I245" s="110"/>
      <c r="J245" s="23">
        <f t="shared" si="1"/>
        <v>0</v>
      </c>
      <c r="K245" s="8">
        <f t="shared" si="2"/>
        <v>1</v>
      </c>
    </row>
    <row r="246" spans="1:11" x14ac:dyDescent="0.25">
      <c r="A246" s="150">
        <v>9</v>
      </c>
      <c r="B246" s="96" t="s">
        <v>8</v>
      </c>
      <c r="C246" s="116">
        <v>59.4</v>
      </c>
      <c r="D246" s="116">
        <f t="shared" si="3"/>
        <v>58.1</v>
      </c>
      <c r="E246" s="116">
        <v>0</v>
      </c>
      <c r="F246" s="116">
        <v>58.1</v>
      </c>
      <c r="G246" s="116">
        <v>58.1</v>
      </c>
      <c r="H246" s="108"/>
      <c r="I246" s="110"/>
      <c r="J246" s="23">
        <f t="shared" si="1"/>
        <v>-1.2999999999999972</v>
      </c>
      <c r="K246" s="8">
        <f t="shared" si="2"/>
        <v>1</v>
      </c>
    </row>
    <row r="247" spans="1:11" x14ac:dyDescent="0.25">
      <c r="A247" s="150">
        <v>10</v>
      </c>
      <c r="B247" s="96" t="s">
        <v>9</v>
      </c>
      <c r="C247" s="116">
        <v>5.6</v>
      </c>
      <c r="D247" s="116">
        <f t="shared" si="3"/>
        <v>5.6</v>
      </c>
      <c r="E247" s="116">
        <v>0</v>
      </c>
      <c r="F247" s="116">
        <v>5.6</v>
      </c>
      <c r="G247" s="116">
        <v>5.6</v>
      </c>
      <c r="H247" s="108"/>
      <c r="I247" s="110"/>
      <c r="J247" s="23">
        <f t="shared" si="1"/>
        <v>0</v>
      </c>
      <c r="K247" s="8">
        <f t="shared" si="2"/>
        <v>1</v>
      </c>
    </row>
    <row r="248" spans="1:11" x14ac:dyDescent="0.25">
      <c r="A248" s="150">
        <v>11</v>
      </c>
      <c r="B248" s="96" t="s">
        <v>10</v>
      </c>
      <c r="C248" s="116">
        <v>27.5</v>
      </c>
      <c r="D248" s="116">
        <f t="shared" si="3"/>
        <v>28.1</v>
      </c>
      <c r="E248" s="116">
        <v>0</v>
      </c>
      <c r="F248" s="116">
        <v>28.1</v>
      </c>
      <c r="G248" s="116">
        <v>27.5</v>
      </c>
      <c r="H248" s="108"/>
      <c r="I248" s="110"/>
      <c r="J248" s="23">
        <f t="shared" si="1"/>
        <v>0</v>
      </c>
      <c r="K248" s="8">
        <f t="shared" si="2"/>
        <v>1</v>
      </c>
    </row>
    <row r="249" spans="1:11" x14ac:dyDescent="0.25">
      <c r="A249" s="150">
        <v>12</v>
      </c>
      <c r="B249" s="96" t="s">
        <v>11</v>
      </c>
      <c r="C249" s="116">
        <v>19.100000000000001</v>
      </c>
      <c r="D249" s="116">
        <f t="shared" si="3"/>
        <v>19.100000000000001</v>
      </c>
      <c r="E249" s="116">
        <v>0</v>
      </c>
      <c r="F249" s="116">
        <v>19.100000000000001</v>
      </c>
      <c r="G249" s="116">
        <v>19.100000000000001</v>
      </c>
      <c r="H249" s="108"/>
      <c r="I249" s="110"/>
      <c r="J249" s="23">
        <f t="shared" si="1"/>
        <v>0</v>
      </c>
      <c r="K249" s="8">
        <f t="shared" si="2"/>
        <v>1</v>
      </c>
    </row>
    <row r="250" spans="1:11" x14ac:dyDescent="0.25">
      <c r="A250" s="150">
        <v>13</v>
      </c>
      <c r="B250" s="96" t="s">
        <v>210</v>
      </c>
      <c r="C250" s="116">
        <v>12.8</v>
      </c>
      <c r="D250" s="116">
        <v>12.8</v>
      </c>
      <c r="E250" s="116">
        <v>0</v>
      </c>
      <c r="F250" s="116">
        <v>12.8</v>
      </c>
      <c r="G250" s="116">
        <v>12.8</v>
      </c>
      <c r="H250" s="108"/>
      <c r="I250" s="110"/>
      <c r="J250" s="23">
        <f t="shared" si="1"/>
        <v>0</v>
      </c>
      <c r="K250" s="8">
        <f t="shared" si="2"/>
        <v>1</v>
      </c>
    </row>
    <row r="251" spans="1:11" x14ac:dyDescent="0.25">
      <c r="A251" s="150">
        <v>14</v>
      </c>
      <c r="B251" s="96" t="s">
        <v>13</v>
      </c>
      <c r="C251" s="116">
        <v>0.9</v>
      </c>
      <c r="D251" s="116">
        <v>0.9</v>
      </c>
      <c r="E251" s="116">
        <v>0</v>
      </c>
      <c r="F251" s="116">
        <v>0.9</v>
      </c>
      <c r="G251" s="116">
        <v>0.9</v>
      </c>
      <c r="H251" s="108"/>
      <c r="I251" s="110"/>
      <c r="J251" s="23">
        <f t="shared" si="1"/>
        <v>0</v>
      </c>
      <c r="K251" s="8">
        <f t="shared" si="2"/>
        <v>1</v>
      </c>
    </row>
    <row r="252" spans="1:11" x14ac:dyDescent="0.25">
      <c r="A252" s="150">
        <v>15</v>
      </c>
      <c r="B252" s="96" t="s">
        <v>415</v>
      </c>
      <c r="C252" s="116">
        <v>5.2</v>
      </c>
      <c r="D252" s="116">
        <v>5.2</v>
      </c>
      <c r="E252" s="116">
        <v>0</v>
      </c>
      <c r="F252" s="116">
        <v>5.2</v>
      </c>
      <c r="G252" s="116">
        <v>0</v>
      </c>
      <c r="H252" s="108"/>
      <c r="I252" s="110"/>
      <c r="J252" s="23">
        <f t="shared" si="1"/>
        <v>-5.2</v>
      </c>
      <c r="K252" s="8">
        <f t="shared" si="2"/>
        <v>1</v>
      </c>
    </row>
    <row r="253" spans="1:11" x14ac:dyDescent="0.25">
      <c r="A253" s="150">
        <v>16</v>
      </c>
      <c r="B253" s="96" t="s">
        <v>335</v>
      </c>
      <c r="C253" s="116">
        <v>3.4</v>
      </c>
      <c r="D253" s="116">
        <v>3.4</v>
      </c>
      <c r="E253" s="116">
        <v>0</v>
      </c>
      <c r="F253" s="116">
        <v>3.4</v>
      </c>
      <c r="G253" s="116">
        <v>3.4</v>
      </c>
      <c r="H253" s="108"/>
      <c r="I253" s="110"/>
      <c r="J253" s="23">
        <f t="shared" si="1"/>
        <v>0</v>
      </c>
      <c r="K253" s="8">
        <f t="shared" si="2"/>
        <v>1</v>
      </c>
    </row>
    <row r="254" spans="1:11" x14ac:dyDescent="0.25">
      <c r="A254" s="150">
        <v>17</v>
      </c>
      <c r="B254" s="96" t="s">
        <v>336</v>
      </c>
      <c r="C254" s="116">
        <v>4.9000000000000004</v>
      </c>
      <c r="D254" s="116">
        <v>4.9000000000000004</v>
      </c>
      <c r="E254" s="116">
        <v>0</v>
      </c>
      <c r="F254" s="116">
        <v>4.9000000000000004</v>
      </c>
      <c r="G254" s="116">
        <v>0</v>
      </c>
      <c r="H254" s="108"/>
      <c r="I254" s="110"/>
      <c r="J254" s="23">
        <f t="shared" si="1"/>
        <v>-4.9000000000000004</v>
      </c>
      <c r="K254" s="8">
        <f t="shared" si="2"/>
        <v>1</v>
      </c>
    </row>
    <row r="255" spans="1:11" x14ac:dyDescent="0.25">
      <c r="A255" s="150">
        <v>18</v>
      </c>
      <c r="B255" s="96" t="s">
        <v>337</v>
      </c>
      <c r="C255" s="116">
        <v>6.3</v>
      </c>
      <c r="D255" s="116">
        <v>6.3</v>
      </c>
      <c r="E255" s="116">
        <v>0</v>
      </c>
      <c r="F255" s="116">
        <v>6.3</v>
      </c>
      <c r="G255" s="116">
        <v>6.3</v>
      </c>
      <c r="H255" s="108"/>
      <c r="I255" s="110"/>
      <c r="J255" s="23">
        <f t="shared" si="1"/>
        <v>0</v>
      </c>
      <c r="K255" s="8">
        <f t="shared" si="2"/>
        <v>1</v>
      </c>
    </row>
    <row r="256" spans="1:11" x14ac:dyDescent="0.25">
      <c r="A256" s="150">
        <v>19</v>
      </c>
      <c r="B256" s="96" t="s">
        <v>451</v>
      </c>
      <c r="C256" s="116">
        <v>18.600000000000001</v>
      </c>
      <c r="D256" s="116">
        <v>18.600000000000001</v>
      </c>
      <c r="E256" s="116">
        <v>0</v>
      </c>
      <c r="F256" s="116">
        <v>18.600000000000001</v>
      </c>
      <c r="G256" s="116">
        <v>18.600000000000001</v>
      </c>
      <c r="H256" s="108"/>
      <c r="I256" s="110"/>
      <c r="J256" s="23">
        <f t="shared" si="1"/>
        <v>0</v>
      </c>
      <c r="K256" s="8">
        <f t="shared" si="2"/>
        <v>1</v>
      </c>
    </row>
    <row r="257" spans="1:11" x14ac:dyDescent="0.25">
      <c r="A257" s="150">
        <v>20</v>
      </c>
      <c r="B257" s="96" t="s">
        <v>461</v>
      </c>
      <c r="C257" s="116">
        <v>17.899999999999999</v>
      </c>
      <c r="D257" s="116">
        <v>51.8</v>
      </c>
      <c r="E257" s="116">
        <v>4.0999999999999996</v>
      </c>
      <c r="F257" s="116">
        <v>47.7</v>
      </c>
      <c r="G257" s="116">
        <v>19.600000000000001</v>
      </c>
      <c r="H257" s="108"/>
      <c r="I257" s="110"/>
      <c r="J257" s="23">
        <f t="shared" si="1"/>
        <v>1.7000000000000028</v>
      </c>
      <c r="K257" s="8">
        <f t="shared" si="2"/>
        <v>1</v>
      </c>
    </row>
    <row r="258" spans="1:11" x14ac:dyDescent="0.25">
      <c r="A258" s="150">
        <v>21</v>
      </c>
      <c r="B258" s="96" t="s">
        <v>338</v>
      </c>
      <c r="C258" s="116">
        <v>16.2</v>
      </c>
      <c r="D258" s="116">
        <v>16.2</v>
      </c>
      <c r="E258" s="116">
        <v>0</v>
      </c>
      <c r="F258" s="116">
        <v>16.2</v>
      </c>
      <c r="G258" s="116">
        <v>16.2</v>
      </c>
      <c r="H258" s="108"/>
      <c r="I258" s="110"/>
      <c r="J258" s="23">
        <f t="shared" si="1"/>
        <v>0</v>
      </c>
      <c r="K258" s="8">
        <f t="shared" si="2"/>
        <v>1</v>
      </c>
    </row>
    <row r="259" spans="1:11" x14ac:dyDescent="0.25">
      <c r="A259" s="150">
        <v>22</v>
      </c>
      <c r="B259" s="96" t="s">
        <v>35</v>
      </c>
      <c r="C259" s="116">
        <v>63.825000000000003</v>
      </c>
      <c r="D259" s="116">
        <v>63.825000000000003</v>
      </c>
      <c r="E259" s="116">
        <v>63.825000000000003</v>
      </c>
      <c r="F259" s="116">
        <v>0</v>
      </c>
      <c r="G259" s="116">
        <v>63.79</v>
      </c>
      <c r="H259" s="108"/>
      <c r="I259" s="110"/>
      <c r="J259" s="23">
        <f t="shared" si="1"/>
        <v>-3.5000000000003695E-2</v>
      </c>
      <c r="K259" s="8">
        <f t="shared" si="2"/>
        <v>1</v>
      </c>
    </row>
    <row r="260" spans="1:11" ht="30" x14ac:dyDescent="0.25">
      <c r="A260" s="150">
        <v>23</v>
      </c>
      <c r="B260" s="96" t="s">
        <v>490</v>
      </c>
      <c r="C260" s="116">
        <v>39.96</v>
      </c>
      <c r="D260" s="116">
        <v>39.956580000000002</v>
      </c>
      <c r="E260" s="116">
        <v>0</v>
      </c>
      <c r="F260" s="116">
        <v>39.956580000000002</v>
      </c>
      <c r="G260" s="116">
        <v>39.956580000000002</v>
      </c>
      <c r="H260" s="108"/>
      <c r="I260" s="110"/>
      <c r="J260" s="23">
        <f t="shared" si="1"/>
        <v>-3.4199999999984243E-3</v>
      </c>
      <c r="K260" s="8">
        <f t="shared" si="2"/>
        <v>1</v>
      </c>
    </row>
    <row r="261" spans="1:11" x14ac:dyDescent="0.25">
      <c r="A261" s="150">
        <v>24</v>
      </c>
      <c r="B261" s="96" t="s">
        <v>491</v>
      </c>
      <c r="C261" s="116">
        <v>0</v>
      </c>
      <c r="D261" s="116">
        <v>0</v>
      </c>
      <c r="E261" s="116">
        <v>0</v>
      </c>
      <c r="F261" s="116">
        <v>0</v>
      </c>
      <c r="G261" s="116">
        <v>0</v>
      </c>
      <c r="H261" s="108"/>
      <c r="I261" s="110"/>
      <c r="J261" s="23">
        <f t="shared" si="1"/>
        <v>0</v>
      </c>
      <c r="K261" s="8">
        <f t="shared" si="2"/>
        <v>0</v>
      </c>
    </row>
    <row r="262" spans="1:11" ht="30" x14ac:dyDescent="0.25">
      <c r="A262" s="150">
        <v>25</v>
      </c>
      <c r="B262" s="96" t="s">
        <v>492</v>
      </c>
      <c r="C262" s="116">
        <v>19.690000000000001</v>
      </c>
      <c r="D262" s="116">
        <v>19.693999999999999</v>
      </c>
      <c r="E262" s="116">
        <v>0</v>
      </c>
      <c r="F262" s="116">
        <v>19.693999999999999</v>
      </c>
      <c r="G262" s="116">
        <v>19.693999999999999</v>
      </c>
      <c r="H262" s="108"/>
      <c r="I262" s="110"/>
      <c r="J262" s="23">
        <f t="shared" si="1"/>
        <v>3.9999999999977831E-3</v>
      </c>
      <c r="K262" s="8">
        <f t="shared" si="2"/>
        <v>1</v>
      </c>
    </row>
    <row r="263" spans="1:11" x14ac:dyDescent="0.25">
      <c r="A263" s="150">
        <v>26</v>
      </c>
      <c r="B263" s="96" t="s">
        <v>493</v>
      </c>
      <c r="C263" s="116">
        <v>5.56</v>
      </c>
      <c r="D263" s="116">
        <v>5.56</v>
      </c>
      <c r="E263" s="116">
        <v>0</v>
      </c>
      <c r="F263" s="116">
        <v>5.56</v>
      </c>
      <c r="G263" s="116">
        <v>5.56</v>
      </c>
      <c r="H263" s="108"/>
      <c r="I263" s="110"/>
      <c r="J263" s="23">
        <f t="shared" si="1"/>
        <v>0</v>
      </c>
      <c r="K263" s="8">
        <f t="shared" si="2"/>
        <v>1</v>
      </c>
    </row>
    <row r="264" spans="1:11" x14ac:dyDescent="0.25">
      <c r="A264" s="150">
        <v>27</v>
      </c>
      <c r="B264" s="96" t="s">
        <v>494</v>
      </c>
      <c r="C264" s="116">
        <v>0</v>
      </c>
      <c r="D264" s="116">
        <v>13.981</v>
      </c>
      <c r="E264" s="116">
        <v>0</v>
      </c>
      <c r="F264" s="116">
        <v>13.981</v>
      </c>
      <c r="G264" s="116">
        <v>0</v>
      </c>
      <c r="H264" s="108"/>
      <c r="I264" s="110"/>
      <c r="J264" s="23">
        <f t="shared" si="1"/>
        <v>0</v>
      </c>
      <c r="K264" s="8">
        <f t="shared" si="2"/>
        <v>0</v>
      </c>
    </row>
    <row r="265" spans="1:11" x14ac:dyDescent="0.25">
      <c r="A265" s="150">
        <v>28</v>
      </c>
      <c r="B265" s="96" t="s">
        <v>495</v>
      </c>
      <c r="C265" s="116">
        <v>0</v>
      </c>
      <c r="D265" s="116">
        <v>0</v>
      </c>
      <c r="E265" s="116">
        <v>0</v>
      </c>
      <c r="F265" s="116">
        <v>0</v>
      </c>
      <c r="G265" s="116">
        <v>0</v>
      </c>
      <c r="H265" s="108"/>
      <c r="I265" s="110"/>
      <c r="J265" s="23">
        <f t="shared" si="1"/>
        <v>0</v>
      </c>
      <c r="K265" s="8">
        <f t="shared" si="2"/>
        <v>0</v>
      </c>
    </row>
    <row r="266" spans="1:11" x14ac:dyDescent="0.25">
      <c r="A266" s="150">
        <v>29</v>
      </c>
      <c r="B266" s="96" t="s">
        <v>496</v>
      </c>
      <c r="C266" s="116">
        <v>8.5470000000000006</v>
      </c>
      <c r="D266" s="116">
        <v>8.5470000000000006</v>
      </c>
      <c r="E266" s="116">
        <v>0</v>
      </c>
      <c r="F266" s="116">
        <v>8.5470000000000006</v>
      </c>
      <c r="G266" s="116">
        <v>8.5470000000000006</v>
      </c>
      <c r="H266" s="108"/>
      <c r="I266" s="110"/>
      <c r="J266" s="23">
        <f t="shared" si="1"/>
        <v>0</v>
      </c>
      <c r="K266" s="8">
        <f t="shared" si="2"/>
        <v>1</v>
      </c>
    </row>
    <row r="267" spans="1:11" x14ac:dyDescent="0.25">
      <c r="A267" s="150">
        <v>30</v>
      </c>
      <c r="B267" s="96" t="s">
        <v>497</v>
      </c>
      <c r="C267" s="116">
        <v>11.04</v>
      </c>
      <c r="D267" s="116">
        <v>11.04</v>
      </c>
      <c r="E267" s="116">
        <v>0</v>
      </c>
      <c r="F267" s="116">
        <v>11.04</v>
      </c>
      <c r="G267" s="116">
        <v>11.04</v>
      </c>
      <c r="H267" s="108"/>
      <c r="I267" s="110"/>
      <c r="J267" s="23">
        <f t="shared" si="1"/>
        <v>0</v>
      </c>
      <c r="K267" s="8">
        <f t="shared" si="2"/>
        <v>1</v>
      </c>
    </row>
    <row r="268" spans="1:11" x14ac:dyDescent="0.25">
      <c r="A268" s="150">
        <v>31</v>
      </c>
      <c r="B268" s="96" t="s">
        <v>498</v>
      </c>
      <c r="C268" s="116">
        <v>10.97265</v>
      </c>
      <c r="D268" s="116">
        <v>10.97265</v>
      </c>
      <c r="E268" s="116">
        <v>0</v>
      </c>
      <c r="F268" s="116">
        <v>10.97265</v>
      </c>
      <c r="G268" s="116">
        <v>10.97265</v>
      </c>
      <c r="H268" s="108"/>
      <c r="I268" s="110"/>
      <c r="J268" s="23">
        <f t="shared" si="1"/>
        <v>0</v>
      </c>
      <c r="K268" s="8">
        <f t="shared" si="2"/>
        <v>1</v>
      </c>
    </row>
    <row r="269" spans="1:11" x14ac:dyDescent="0.25">
      <c r="A269" s="150">
        <v>32</v>
      </c>
      <c r="B269" s="96" t="s">
        <v>499</v>
      </c>
      <c r="C269" s="116">
        <v>3.8</v>
      </c>
      <c r="D269" s="116">
        <v>3.8</v>
      </c>
      <c r="E269" s="116">
        <v>0</v>
      </c>
      <c r="F269" s="116">
        <v>3.8</v>
      </c>
      <c r="G269" s="116">
        <v>3.8</v>
      </c>
      <c r="H269" s="108"/>
      <c r="I269" s="110"/>
      <c r="J269" s="23">
        <f t="shared" si="1"/>
        <v>0</v>
      </c>
      <c r="K269" s="8">
        <f t="shared" si="2"/>
        <v>1</v>
      </c>
    </row>
    <row r="270" spans="1:11" x14ac:dyDescent="0.25">
      <c r="A270" s="150">
        <v>33</v>
      </c>
      <c r="B270" s="96" t="s">
        <v>22</v>
      </c>
      <c r="C270" s="116">
        <v>672.4</v>
      </c>
      <c r="D270" s="116">
        <v>325.60000000000002</v>
      </c>
      <c r="E270" s="116">
        <v>0</v>
      </c>
      <c r="F270" s="116">
        <v>325.60000000000002</v>
      </c>
      <c r="G270" s="116">
        <v>424.76</v>
      </c>
      <c r="H270" s="108"/>
      <c r="I270" s="110"/>
      <c r="J270" s="23">
        <f t="shared" si="1"/>
        <v>-247.64</v>
      </c>
      <c r="K270" s="8">
        <f t="shared" si="2"/>
        <v>1</v>
      </c>
    </row>
    <row r="271" spans="1:11" x14ac:dyDescent="0.25">
      <c r="A271" s="150">
        <v>34</v>
      </c>
      <c r="B271" s="96" t="s">
        <v>23</v>
      </c>
      <c r="C271" s="116">
        <v>28.4</v>
      </c>
      <c r="D271" s="116">
        <v>25</v>
      </c>
      <c r="E271" s="116">
        <v>0</v>
      </c>
      <c r="F271" s="116">
        <v>25</v>
      </c>
      <c r="G271" s="116">
        <v>28.4</v>
      </c>
      <c r="H271" s="108"/>
      <c r="I271" s="110"/>
      <c r="J271" s="23">
        <f t="shared" si="1"/>
        <v>0</v>
      </c>
      <c r="K271" s="8">
        <f t="shared" si="2"/>
        <v>1</v>
      </c>
    </row>
    <row r="272" spans="1:11" x14ac:dyDescent="0.25">
      <c r="A272" s="150">
        <v>35</v>
      </c>
      <c r="B272" s="96" t="s">
        <v>24</v>
      </c>
      <c r="C272" s="116">
        <v>34.9</v>
      </c>
      <c r="D272" s="116">
        <v>21.9</v>
      </c>
      <c r="E272" s="116">
        <v>0</v>
      </c>
      <c r="F272" s="116">
        <v>21.9</v>
      </c>
      <c r="G272" s="116">
        <v>21.9</v>
      </c>
      <c r="H272" s="108"/>
      <c r="I272" s="110"/>
      <c r="J272" s="23">
        <f t="shared" si="1"/>
        <v>-13</v>
      </c>
      <c r="K272" s="8">
        <f t="shared" si="2"/>
        <v>1</v>
      </c>
    </row>
    <row r="273" spans="1:11" x14ac:dyDescent="0.25">
      <c r="A273" s="150">
        <v>36</v>
      </c>
      <c r="B273" s="96" t="s">
        <v>25</v>
      </c>
      <c r="C273" s="116">
        <v>8.9</v>
      </c>
      <c r="D273" s="116">
        <v>8.9</v>
      </c>
      <c r="E273" s="116">
        <v>0</v>
      </c>
      <c r="F273" s="116">
        <v>8.9</v>
      </c>
      <c r="G273" s="116">
        <v>8.9</v>
      </c>
      <c r="H273" s="108"/>
      <c r="I273" s="110"/>
      <c r="J273" s="23">
        <f t="shared" si="1"/>
        <v>0</v>
      </c>
      <c r="K273" s="8">
        <f t="shared" si="2"/>
        <v>1</v>
      </c>
    </row>
    <row r="274" spans="1:11" x14ac:dyDescent="0.25">
      <c r="A274" s="150">
        <v>37</v>
      </c>
      <c r="B274" s="96" t="s">
        <v>26</v>
      </c>
      <c r="C274" s="116">
        <v>3.3</v>
      </c>
      <c r="D274" s="116">
        <v>3.3</v>
      </c>
      <c r="E274" s="116">
        <v>0</v>
      </c>
      <c r="F274" s="116">
        <v>3.3</v>
      </c>
      <c r="G274" s="116">
        <v>3.3</v>
      </c>
      <c r="H274" s="108"/>
      <c r="I274" s="110"/>
      <c r="J274" s="23">
        <f t="shared" si="1"/>
        <v>0</v>
      </c>
      <c r="K274" s="8">
        <f t="shared" si="2"/>
        <v>1</v>
      </c>
    </row>
    <row r="275" spans="1:11" x14ac:dyDescent="0.25">
      <c r="A275" s="150">
        <v>38</v>
      </c>
      <c r="B275" s="96" t="s">
        <v>27</v>
      </c>
      <c r="C275" s="116">
        <v>14.5</v>
      </c>
      <c r="D275" s="116">
        <v>14.5</v>
      </c>
      <c r="E275" s="116">
        <v>0</v>
      </c>
      <c r="F275" s="116">
        <v>14.5</v>
      </c>
      <c r="G275" s="116">
        <v>11.1</v>
      </c>
      <c r="H275" s="108"/>
      <c r="I275" s="110"/>
      <c r="J275" s="23">
        <f t="shared" si="1"/>
        <v>-3.4000000000000004</v>
      </c>
      <c r="K275" s="8">
        <f t="shared" si="2"/>
        <v>1</v>
      </c>
    </row>
    <row r="276" spans="1:11" x14ac:dyDescent="0.25">
      <c r="A276" s="150">
        <v>39</v>
      </c>
      <c r="B276" s="96" t="s">
        <v>28</v>
      </c>
      <c r="C276" s="116">
        <v>4.4000000000000004</v>
      </c>
      <c r="D276" s="116">
        <v>4.4000000000000004</v>
      </c>
      <c r="E276" s="116">
        <v>0</v>
      </c>
      <c r="F276" s="116">
        <v>4.4000000000000004</v>
      </c>
      <c r="G276" s="116">
        <v>4.4000000000000004</v>
      </c>
      <c r="H276" s="108"/>
      <c r="I276" s="110"/>
      <c r="J276" s="23">
        <f t="shared" si="1"/>
        <v>0</v>
      </c>
      <c r="K276" s="8">
        <f t="shared" si="2"/>
        <v>1</v>
      </c>
    </row>
    <row r="277" spans="1:11" x14ac:dyDescent="0.25">
      <c r="A277" s="150">
        <v>40</v>
      </c>
      <c r="B277" s="96" t="s">
        <v>29</v>
      </c>
      <c r="C277" s="116">
        <v>5</v>
      </c>
      <c r="D277" s="116">
        <v>5</v>
      </c>
      <c r="E277" s="116">
        <v>0</v>
      </c>
      <c r="F277" s="116">
        <v>5</v>
      </c>
      <c r="G277" s="116">
        <v>5</v>
      </c>
      <c r="H277" s="108"/>
      <c r="I277" s="110"/>
      <c r="J277" s="23">
        <f t="shared" si="1"/>
        <v>0</v>
      </c>
      <c r="K277" s="8">
        <f t="shared" si="2"/>
        <v>1</v>
      </c>
    </row>
    <row r="278" spans="1:11" x14ac:dyDescent="0.25">
      <c r="A278" s="150">
        <v>41</v>
      </c>
      <c r="B278" s="96" t="s">
        <v>30</v>
      </c>
      <c r="C278" s="116">
        <v>3.5</v>
      </c>
      <c r="D278" s="116">
        <v>3.5</v>
      </c>
      <c r="E278" s="116">
        <v>0</v>
      </c>
      <c r="F278" s="116">
        <v>3.5</v>
      </c>
      <c r="G278" s="116">
        <v>3.5</v>
      </c>
      <c r="H278" s="108"/>
      <c r="I278" s="110"/>
      <c r="J278" s="23">
        <f t="shared" si="1"/>
        <v>0</v>
      </c>
      <c r="K278" s="8">
        <f t="shared" si="2"/>
        <v>1</v>
      </c>
    </row>
    <row r="279" spans="1:11" x14ac:dyDescent="0.25">
      <c r="A279" s="150">
        <v>42</v>
      </c>
      <c r="B279" s="96" t="s">
        <v>31</v>
      </c>
      <c r="C279" s="116">
        <v>16.7</v>
      </c>
      <c r="D279" s="116">
        <v>16.7</v>
      </c>
      <c r="E279" s="116">
        <v>0</v>
      </c>
      <c r="F279" s="116">
        <v>16.7</v>
      </c>
      <c r="G279" s="116">
        <v>16.7</v>
      </c>
      <c r="H279" s="108"/>
      <c r="I279" s="110"/>
      <c r="J279" s="23">
        <f t="shared" si="1"/>
        <v>0</v>
      </c>
      <c r="K279" s="8">
        <f t="shared" si="2"/>
        <v>1</v>
      </c>
    </row>
    <row r="280" spans="1:11" x14ac:dyDescent="0.25">
      <c r="A280" s="150">
        <v>43</v>
      </c>
      <c r="B280" s="96" t="s">
        <v>32</v>
      </c>
      <c r="C280" s="116">
        <v>2.9</v>
      </c>
      <c r="D280" s="116">
        <v>2.9</v>
      </c>
      <c r="E280" s="116">
        <v>0</v>
      </c>
      <c r="F280" s="116">
        <v>2.9</v>
      </c>
      <c r="G280" s="116">
        <v>18.2</v>
      </c>
      <c r="H280" s="108"/>
      <c r="I280" s="110"/>
      <c r="J280" s="23">
        <f t="shared" si="1"/>
        <v>15.299999999999999</v>
      </c>
      <c r="K280" s="8">
        <f t="shared" si="2"/>
        <v>1</v>
      </c>
    </row>
    <row r="281" spans="1:11" x14ac:dyDescent="0.25">
      <c r="A281" s="150">
        <v>44</v>
      </c>
      <c r="B281" s="96" t="s">
        <v>33</v>
      </c>
      <c r="C281" s="116">
        <v>11.4</v>
      </c>
      <c r="D281" s="116">
        <v>11.4</v>
      </c>
      <c r="E281" s="116">
        <v>0</v>
      </c>
      <c r="F281" s="116">
        <v>11.4</v>
      </c>
      <c r="G281" s="116">
        <v>11.4</v>
      </c>
      <c r="H281" s="108"/>
      <c r="I281" s="110"/>
      <c r="J281" s="23">
        <f t="shared" si="1"/>
        <v>0</v>
      </c>
      <c r="K281" s="8">
        <f t="shared" si="2"/>
        <v>1</v>
      </c>
    </row>
    <row r="282" spans="1:11" x14ac:dyDescent="0.25">
      <c r="A282" s="150">
        <v>45</v>
      </c>
      <c r="B282" s="96" t="s">
        <v>34</v>
      </c>
      <c r="C282" s="116">
        <v>14.8</v>
      </c>
      <c r="D282" s="116">
        <v>14.8</v>
      </c>
      <c r="E282" s="116">
        <v>0</v>
      </c>
      <c r="F282" s="116">
        <v>14.8</v>
      </c>
      <c r="G282" s="116">
        <v>14.8</v>
      </c>
      <c r="H282" s="108"/>
      <c r="I282" s="110"/>
      <c r="J282" s="23">
        <f t="shared" si="1"/>
        <v>0</v>
      </c>
      <c r="K282" s="8">
        <f t="shared" si="2"/>
        <v>1</v>
      </c>
    </row>
    <row r="283" spans="1:11" x14ac:dyDescent="0.25">
      <c r="A283" s="150">
        <v>46</v>
      </c>
      <c r="B283" s="96" t="s">
        <v>37</v>
      </c>
      <c r="C283" s="116">
        <v>105.5</v>
      </c>
      <c r="D283" s="116">
        <v>105.5</v>
      </c>
      <c r="E283" s="116">
        <v>0</v>
      </c>
      <c r="F283" s="116">
        <v>105.5</v>
      </c>
      <c r="G283" s="116">
        <v>105.5</v>
      </c>
      <c r="H283" s="108"/>
      <c r="I283" s="110"/>
      <c r="J283" s="23">
        <f t="shared" si="1"/>
        <v>0</v>
      </c>
      <c r="K283" s="8">
        <f t="shared" si="2"/>
        <v>1</v>
      </c>
    </row>
    <row r="284" spans="1:11" x14ac:dyDescent="0.25">
      <c r="A284" s="150">
        <v>47</v>
      </c>
      <c r="B284" s="96" t="s">
        <v>258</v>
      </c>
      <c r="C284" s="116">
        <v>4.8</v>
      </c>
      <c r="D284" s="116">
        <v>4.8</v>
      </c>
      <c r="E284" s="116">
        <v>0</v>
      </c>
      <c r="F284" s="116">
        <v>4.8</v>
      </c>
      <c r="G284" s="116">
        <v>4.8</v>
      </c>
      <c r="H284" s="108"/>
      <c r="I284" s="110"/>
      <c r="J284" s="23">
        <f t="shared" si="1"/>
        <v>0</v>
      </c>
      <c r="K284" s="8">
        <f t="shared" si="2"/>
        <v>1</v>
      </c>
    </row>
    <row r="285" spans="1:11" x14ac:dyDescent="0.25">
      <c r="A285" s="150">
        <v>48</v>
      </c>
      <c r="B285" s="96" t="s">
        <v>259</v>
      </c>
      <c r="C285" s="116">
        <v>5.9</v>
      </c>
      <c r="D285" s="116">
        <v>4.0999999999999996</v>
      </c>
      <c r="E285" s="116">
        <v>0</v>
      </c>
      <c r="F285" s="116">
        <v>4.0999999999999996</v>
      </c>
      <c r="G285" s="116">
        <v>5.9</v>
      </c>
      <c r="H285" s="108"/>
      <c r="I285" s="110"/>
      <c r="J285" s="23">
        <f t="shared" si="1"/>
        <v>0</v>
      </c>
      <c r="K285" s="8">
        <f t="shared" si="2"/>
        <v>1</v>
      </c>
    </row>
    <row r="286" spans="1:11" x14ac:dyDescent="0.25">
      <c r="A286" s="150">
        <v>49</v>
      </c>
      <c r="B286" s="96" t="s">
        <v>260</v>
      </c>
      <c r="C286" s="116">
        <v>1.7</v>
      </c>
      <c r="D286" s="116">
        <v>1.7</v>
      </c>
      <c r="E286" s="116">
        <v>0</v>
      </c>
      <c r="F286" s="116">
        <v>1.7</v>
      </c>
      <c r="G286" s="116">
        <v>1.7</v>
      </c>
      <c r="H286" s="108"/>
      <c r="I286" s="110"/>
      <c r="J286" s="23">
        <f t="shared" si="1"/>
        <v>0</v>
      </c>
      <c r="K286" s="8">
        <f t="shared" si="2"/>
        <v>1</v>
      </c>
    </row>
    <row r="287" spans="1:11" x14ac:dyDescent="0.25">
      <c r="A287" s="150">
        <v>50</v>
      </c>
      <c r="B287" s="96" t="s">
        <v>211</v>
      </c>
      <c r="C287" s="116">
        <v>5.2</v>
      </c>
      <c r="D287" s="116">
        <v>5.2</v>
      </c>
      <c r="E287" s="116">
        <v>0</v>
      </c>
      <c r="F287" s="116">
        <v>5.2</v>
      </c>
      <c r="G287" s="116">
        <v>5.2</v>
      </c>
      <c r="H287" s="108"/>
      <c r="I287" s="110"/>
      <c r="J287" s="23">
        <f t="shared" si="1"/>
        <v>0</v>
      </c>
      <c r="K287" s="8">
        <f t="shared" si="2"/>
        <v>1</v>
      </c>
    </row>
    <row r="288" spans="1:11" x14ac:dyDescent="0.25">
      <c r="A288" s="150">
        <v>51</v>
      </c>
      <c r="B288" s="96" t="s">
        <v>39</v>
      </c>
      <c r="C288" s="116">
        <v>4.0999999999999996</v>
      </c>
      <c r="D288" s="116">
        <v>4.0999999999999996</v>
      </c>
      <c r="E288" s="116">
        <v>0</v>
      </c>
      <c r="F288" s="116">
        <v>4.0999999999999996</v>
      </c>
      <c r="G288" s="116">
        <v>4.0999999999999996</v>
      </c>
      <c r="H288" s="108"/>
      <c r="I288" s="110"/>
      <c r="J288" s="23">
        <f t="shared" si="1"/>
        <v>0</v>
      </c>
      <c r="K288" s="8">
        <f t="shared" si="2"/>
        <v>1</v>
      </c>
    </row>
    <row r="289" spans="1:11" ht="30" x14ac:dyDescent="0.25">
      <c r="A289" s="150">
        <v>52</v>
      </c>
      <c r="B289" s="96" t="s">
        <v>261</v>
      </c>
      <c r="C289" s="116">
        <v>21.2</v>
      </c>
      <c r="D289" s="116">
        <v>21.2</v>
      </c>
      <c r="E289" s="116">
        <v>0</v>
      </c>
      <c r="F289" s="116">
        <v>21.2</v>
      </c>
      <c r="G289" s="116">
        <v>21.2</v>
      </c>
      <c r="H289" s="108"/>
      <c r="I289" s="110"/>
      <c r="J289" s="23">
        <f t="shared" si="1"/>
        <v>0</v>
      </c>
      <c r="K289" s="8">
        <f t="shared" si="2"/>
        <v>1</v>
      </c>
    </row>
    <row r="290" spans="1:11" ht="30" x14ac:dyDescent="0.25">
      <c r="A290" s="150">
        <v>53</v>
      </c>
      <c r="B290" s="96" t="s">
        <v>262</v>
      </c>
      <c r="C290" s="116">
        <v>3.4</v>
      </c>
      <c r="D290" s="116">
        <v>3.4</v>
      </c>
      <c r="E290" s="116">
        <v>0</v>
      </c>
      <c r="F290" s="116">
        <v>3.4</v>
      </c>
      <c r="G290" s="116">
        <v>3.4</v>
      </c>
      <c r="H290" s="108"/>
      <c r="I290" s="110"/>
      <c r="J290" s="23">
        <f t="shared" si="1"/>
        <v>0</v>
      </c>
      <c r="K290" s="8">
        <f t="shared" si="2"/>
        <v>1</v>
      </c>
    </row>
    <row r="291" spans="1:11" x14ac:dyDescent="0.25">
      <c r="A291" s="150">
        <v>54</v>
      </c>
      <c r="B291" s="96" t="s">
        <v>263</v>
      </c>
      <c r="C291" s="116">
        <v>2.7</v>
      </c>
      <c r="D291" s="116">
        <v>2.7</v>
      </c>
      <c r="E291" s="116">
        <v>0</v>
      </c>
      <c r="F291" s="116">
        <v>2.7</v>
      </c>
      <c r="G291" s="116">
        <v>2.7</v>
      </c>
      <c r="H291" s="108"/>
      <c r="I291" s="110"/>
      <c r="J291" s="23">
        <f t="shared" si="1"/>
        <v>0</v>
      </c>
      <c r="K291" s="8">
        <f t="shared" si="2"/>
        <v>1</v>
      </c>
    </row>
    <row r="292" spans="1:11" x14ac:dyDescent="0.25">
      <c r="A292" s="150">
        <v>55</v>
      </c>
      <c r="B292" s="96" t="s">
        <v>264</v>
      </c>
      <c r="C292" s="116">
        <v>7.2</v>
      </c>
      <c r="D292" s="116">
        <v>7.2</v>
      </c>
      <c r="E292" s="116">
        <v>0</v>
      </c>
      <c r="F292" s="116">
        <v>7.2</v>
      </c>
      <c r="G292" s="116">
        <v>7.2</v>
      </c>
      <c r="H292" s="108"/>
      <c r="I292" s="110"/>
      <c r="J292" s="23">
        <f t="shared" si="1"/>
        <v>0</v>
      </c>
      <c r="K292" s="8">
        <f t="shared" si="2"/>
        <v>1</v>
      </c>
    </row>
    <row r="293" spans="1:11" x14ac:dyDescent="0.25">
      <c r="A293" s="150">
        <v>56</v>
      </c>
      <c r="B293" s="96" t="s">
        <v>265</v>
      </c>
      <c r="C293" s="116">
        <v>3.3</v>
      </c>
      <c r="D293" s="116">
        <v>3.3</v>
      </c>
      <c r="E293" s="116">
        <v>0</v>
      </c>
      <c r="F293" s="116">
        <v>3.3</v>
      </c>
      <c r="G293" s="116">
        <v>3.3</v>
      </c>
      <c r="H293" s="108"/>
      <c r="I293" s="110"/>
      <c r="J293" s="23">
        <f t="shared" si="1"/>
        <v>0</v>
      </c>
      <c r="K293" s="8">
        <f t="shared" si="2"/>
        <v>1</v>
      </c>
    </row>
    <row r="294" spans="1:11" x14ac:dyDescent="0.25">
      <c r="A294" s="150">
        <v>57</v>
      </c>
      <c r="B294" s="96" t="s">
        <v>40</v>
      </c>
      <c r="C294" s="116">
        <v>7.8</v>
      </c>
      <c r="D294" s="116">
        <v>7.8</v>
      </c>
      <c r="E294" s="116">
        <v>0</v>
      </c>
      <c r="F294" s="116">
        <v>7.8</v>
      </c>
      <c r="G294" s="116">
        <v>7.8</v>
      </c>
      <c r="H294" s="108"/>
      <c r="I294" s="110"/>
      <c r="J294" s="23">
        <f t="shared" si="1"/>
        <v>0</v>
      </c>
      <c r="K294" s="8">
        <f t="shared" si="2"/>
        <v>1</v>
      </c>
    </row>
    <row r="295" spans="1:11" x14ac:dyDescent="0.25">
      <c r="A295" s="150">
        <v>58</v>
      </c>
      <c r="B295" s="96" t="s">
        <v>266</v>
      </c>
      <c r="C295" s="116">
        <v>7.9</v>
      </c>
      <c r="D295" s="116">
        <v>7.9</v>
      </c>
      <c r="E295" s="116">
        <v>0</v>
      </c>
      <c r="F295" s="116">
        <v>7.9</v>
      </c>
      <c r="G295" s="116">
        <v>7.9</v>
      </c>
      <c r="H295" s="108"/>
      <c r="I295" s="110"/>
      <c r="J295" s="23">
        <f t="shared" si="1"/>
        <v>0</v>
      </c>
      <c r="K295" s="8">
        <f t="shared" si="2"/>
        <v>1</v>
      </c>
    </row>
    <row r="296" spans="1:11" x14ac:dyDescent="0.25">
      <c r="A296" s="150">
        <v>59</v>
      </c>
      <c r="B296" s="96" t="s">
        <v>267</v>
      </c>
      <c r="C296" s="116">
        <v>4.5999999999999996</v>
      </c>
      <c r="D296" s="116">
        <v>4.5999999999999996</v>
      </c>
      <c r="E296" s="116">
        <v>0</v>
      </c>
      <c r="F296" s="116">
        <v>4.5999999999999996</v>
      </c>
      <c r="G296" s="116">
        <v>4.5999999999999996</v>
      </c>
      <c r="H296" s="108"/>
      <c r="I296" s="110"/>
      <c r="J296" s="23">
        <f t="shared" si="1"/>
        <v>0</v>
      </c>
      <c r="K296" s="8">
        <f t="shared" si="2"/>
        <v>1</v>
      </c>
    </row>
    <row r="297" spans="1:11" x14ac:dyDescent="0.25">
      <c r="A297" s="150">
        <v>60</v>
      </c>
      <c r="B297" s="96" t="s">
        <v>268</v>
      </c>
      <c r="C297" s="116">
        <v>2.8</v>
      </c>
      <c r="D297" s="116">
        <v>2.8</v>
      </c>
      <c r="E297" s="116">
        <v>0</v>
      </c>
      <c r="F297" s="116">
        <v>2.8</v>
      </c>
      <c r="G297" s="116">
        <v>2.8</v>
      </c>
      <c r="H297" s="108"/>
      <c r="I297" s="110"/>
      <c r="J297" s="23">
        <f t="shared" si="1"/>
        <v>0</v>
      </c>
      <c r="K297" s="8">
        <f t="shared" si="2"/>
        <v>1</v>
      </c>
    </row>
    <row r="298" spans="1:11" x14ac:dyDescent="0.25">
      <c r="A298" s="150">
        <v>61</v>
      </c>
      <c r="B298" s="96" t="s">
        <v>269</v>
      </c>
      <c r="C298" s="116">
        <v>15.5</v>
      </c>
      <c r="D298" s="116">
        <v>15.5</v>
      </c>
      <c r="E298" s="116">
        <v>0</v>
      </c>
      <c r="F298" s="116">
        <v>15.5</v>
      </c>
      <c r="G298" s="116">
        <v>15.5</v>
      </c>
      <c r="H298" s="108"/>
      <c r="I298" s="110"/>
      <c r="J298" s="23">
        <f t="shared" si="1"/>
        <v>0</v>
      </c>
      <c r="K298" s="8">
        <f t="shared" si="2"/>
        <v>1</v>
      </c>
    </row>
    <row r="299" spans="1:11" x14ac:dyDescent="0.25">
      <c r="A299" s="150">
        <v>62</v>
      </c>
      <c r="B299" s="96" t="s">
        <v>270</v>
      </c>
      <c r="C299" s="116">
        <v>1.9</v>
      </c>
      <c r="D299" s="116">
        <v>1.9</v>
      </c>
      <c r="E299" s="116">
        <v>0</v>
      </c>
      <c r="F299" s="116">
        <v>1.9</v>
      </c>
      <c r="G299" s="116">
        <v>1.9</v>
      </c>
      <c r="H299" s="108"/>
      <c r="I299" s="110"/>
      <c r="J299" s="23">
        <f t="shared" si="1"/>
        <v>0</v>
      </c>
      <c r="K299" s="8">
        <f t="shared" si="2"/>
        <v>1</v>
      </c>
    </row>
    <row r="300" spans="1:11" x14ac:dyDescent="0.25">
      <c r="A300" s="150">
        <v>63</v>
      </c>
      <c r="B300" s="96" t="s">
        <v>271</v>
      </c>
      <c r="C300" s="116">
        <v>7.8</v>
      </c>
      <c r="D300" s="116">
        <v>7.8</v>
      </c>
      <c r="E300" s="116">
        <v>0</v>
      </c>
      <c r="F300" s="116">
        <v>7.8</v>
      </c>
      <c r="G300" s="116">
        <v>7.8</v>
      </c>
      <c r="H300" s="108"/>
      <c r="I300" s="110"/>
      <c r="J300" s="23">
        <f t="shared" si="1"/>
        <v>0</v>
      </c>
      <c r="K300" s="8">
        <f t="shared" si="2"/>
        <v>1</v>
      </c>
    </row>
    <row r="301" spans="1:11" x14ac:dyDescent="0.25">
      <c r="A301" s="150">
        <v>64</v>
      </c>
      <c r="B301" s="96" t="s">
        <v>272</v>
      </c>
      <c r="C301" s="116">
        <v>7.3</v>
      </c>
      <c r="D301" s="116">
        <v>7.3</v>
      </c>
      <c r="E301" s="116">
        <v>0</v>
      </c>
      <c r="F301" s="116">
        <v>7.3</v>
      </c>
      <c r="G301" s="116">
        <v>7.3</v>
      </c>
      <c r="H301" s="108"/>
      <c r="I301" s="110"/>
      <c r="J301" s="23">
        <f t="shared" si="1"/>
        <v>0</v>
      </c>
      <c r="K301" s="8">
        <f t="shared" si="2"/>
        <v>1</v>
      </c>
    </row>
    <row r="302" spans="1:11" x14ac:dyDescent="0.25">
      <c r="A302" s="150">
        <v>65</v>
      </c>
      <c r="B302" s="96" t="s">
        <v>56</v>
      </c>
      <c r="C302" s="116">
        <v>249.5</v>
      </c>
      <c r="D302" s="116">
        <v>249.5</v>
      </c>
      <c r="E302" s="116">
        <v>0</v>
      </c>
      <c r="F302" s="116">
        <v>249.5</v>
      </c>
      <c r="G302" s="116">
        <v>298.89999999999998</v>
      </c>
      <c r="H302" s="108"/>
      <c r="I302" s="110"/>
      <c r="J302" s="23">
        <f t="shared" si="1"/>
        <v>49.399999999999977</v>
      </c>
      <c r="K302" s="8">
        <f t="shared" si="2"/>
        <v>1</v>
      </c>
    </row>
    <row r="303" spans="1:11" ht="30" x14ac:dyDescent="0.25">
      <c r="A303" s="150">
        <v>66</v>
      </c>
      <c r="B303" s="96" t="s">
        <v>57</v>
      </c>
      <c r="C303" s="116">
        <v>60.5</v>
      </c>
      <c r="D303" s="116">
        <v>60.5</v>
      </c>
      <c r="E303" s="116">
        <v>0</v>
      </c>
      <c r="F303" s="116">
        <v>60.5</v>
      </c>
      <c r="G303" s="116">
        <v>60.5</v>
      </c>
      <c r="H303" s="108"/>
      <c r="I303" s="110"/>
      <c r="J303" s="23">
        <f t="shared" ref="J303:J366" si="4">G303-C303</f>
        <v>0</v>
      </c>
      <c r="K303" s="8">
        <f t="shared" ref="K303:K366" si="5">IF(C303=0,0,1)</f>
        <v>1</v>
      </c>
    </row>
    <row r="304" spans="1:11" x14ac:dyDescent="0.25">
      <c r="A304" s="150">
        <v>67</v>
      </c>
      <c r="B304" s="96" t="s">
        <v>58</v>
      </c>
      <c r="C304" s="116">
        <v>64.099999999999994</v>
      </c>
      <c r="D304" s="116">
        <v>64.099999999999994</v>
      </c>
      <c r="E304" s="116">
        <v>46.1</v>
      </c>
      <c r="F304" s="116">
        <v>18</v>
      </c>
      <c r="G304" s="116">
        <v>0</v>
      </c>
      <c r="H304" s="108"/>
      <c r="I304" s="110"/>
      <c r="J304" s="23">
        <f t="shared" si="4"/>
        <v>-64.099999999999994</v>
      </c>
      <c r="K304" s="8">
        <f t="shared" si="5"/>
        <v>1</v>
      </c>
    </row>
    <row r="305" spans="1:11" ht="30" x14ac:dyDescent="0.25">
      <c r="A305" s="150">
        <v>68</v>
      </c>
      <c r="B305" s="96" t="s">
        <v>59</v>
      </c>
      <c r="C305" s="116">
        <v>41.1</v>
      </c>
      <c r="D305" s="116">
        <v>41.1</v>
      </c>
      <c r="E305" s="116">
        <v>6</v>
      </c>
      <c r="F305" s="116">
        <v>35.1</v>
      </c>
      <c r="G305" s="116">
        <v>41.1</v>
      </c>
      <c r="H305" s="108"/>
      <c r="I305" s="110"/>
      <c r="J305" s="23">
        <f t="shared" si="4"/>
        <v>0</v>
      </c>
      <c r="K305" s="8">
        <f t="shared" si="5"/>
        <v>1</v>
      </c>
    </row>
    <row r="306" spans="1:11" x14ac:dyDescent="0.25">
      <c r="A306" s="150">
        <v>69</v>
      </c>
      <c r="B306" s="96" t="s">
        <v>60</v>
      </c>
      <c r="C306" s="116">
        <v>35.89</v>
      </c>
      <c r="D306" s="116">
        <v>35.89</v>
      </c>
      <c r="E306" s="116">
        <v>0</v>
      </c>
      <c r="F306" s="116">
        <v>35.89</v>
      </c>
      <c r="G306" s="116">
        <v>35.89</v>
      </c>
      <c r="H306" s="108"/>
      <c r="I306" s="110"/>
      <c r="J306" s="23">
        <f t="shared" si="4"/>
        <v>0</v>
      </c>
      <c r="K306" s="8">
        <f t="shared" si="5"/>
        <v>1</v>
      </c>
    </row>
    <row r="307" spans="1:11" x14ac:dyDescent="0.25">
      <c r="A307" s="150">
        <v>70</v>
      </c>
      <c r="B307" s="96" t="s">
        <v>61</v>
      </c>
      <c r="C307" s="116">
        <v>25.9</v>
      </c>
      <c r="D307" s="116">
        <v>25.9</v>
      </c>
      <c r="E307" s="116">
        <v>0</v>
      </c>
      <c r="F307" s="116">
        <v>25.9</v>
      </c>
      <c r="G307" s="116">
        <v>25.9</v>
      </c>
      <c r="H307" s="108"/>
      <c r="I307" s="110"/>
      <c r="J307" s="23">
        <f t="shared" si="4"/>
        <v>0</v>
      </c>
      <c r="K307" s="8">
        <f t="shared" si="5"/>
        <v>1</v>
      </c>
    </row>
    <row r="308" spans="1:11" x14ac:dyDescent="0.25">
      <c r="A308" s="150">
        <v>71</v>
      </c>
      <c r="B308" s="96" t="s">
        <v>62</v>
      </c>
      <c r="C308" s="116">
        <v>11.8</v>
      </c>
      <c r="D308" s="116">
        <v>11.8</v>
      </c>
      <c r="E308" s="116">
        <v>11.8</v>
      </c>
      <c r="F308" s="116">
        <v>0</v>
      </c>
      <c r="G308" s="116">
        <v>11.8</v>
      </c>
      <c r="H308" s="108"/>
      <c r="I308" s="110"/>
      <c r="J308" s="23">
        <f t="shared" si="4"/>
        <v>0</v>
      </c>
      <c r="K308" s="8">
        <f t="shared" si="5"/>
        <v>1</v>
      </c>
    </row>
    <row r="309" spans="1:11" x14ac:dyDescent="0.25">
      <c r="A309" s="150">
        <v>72</v>
      </c>
      <c r="B309" s="96" t="s">
        <v>63</v>
      </c>
      <c r="C309" s="116">
        <v>25</v>
      </c>
      <c r="D309" s="116">
        <v>25</v>
      </c>
      <c r="E309" s="116">
        <v>0</v>
      </c>
      <c r="F309" s="116">
        <v>25</v>
      </c>
      <c r="G309" s="116">
        <v>25</v>
      </c>
      <c r="H309" s="108"/>
      <c r="I309" s="110"/>
      <c r="J309" s="23">
        <f t="shared" si="4"/>
        <v>0</v>
      </c>
      <c r="K309" s="8">
        <f t="shared" si="5"/>
        <v>1</v>
      </c>
    </row>
    <row r="310" spans="1:11" x14ac:dyDescent="0.25">
      <c r="A310" s="150">
        <v>73</v>
      </c>
      <c r="B310" s="96" t="s">
        <v>64</v>
      </c>
      <c r="C310" s="116">
        <v>28.9</v>
      </c>
      <c r="D310" s="116">
        <v>25.2</v>
      </c>
      <c r="E310" s="116">
        <v>0</v>
      </c>
      <c r="F310" s="116">
        <v>25.2</v>
      </c>
      <c r="G310" s="116">
        <v>27.3</v>
      </c>
      <c r="H310" s="108"/>
      <c r="I310" s="110"/>
      <c r="J310" s="23">
        <f t="shared" si="4"/>
        <v>-1.5999999999999979</v>
      </c>
      <c r="K310" s="8">
        <f t="shared" si="5"/>
        <v>1</v>
      </c>
    </row>
    <row r="311" spans="1:11" x14ac:dyDescent="0.25">
      <c r="A311" s="150">
        <v>74</v>
      </c>
      <c r="B311" s="96" t="s">
        <v>65</v>
      </c>
      <c r="C311" s="116">
        <v>19.350000000000001</v>
      </c>
      <c r="D311" s="116">
        <v>11.27</v>
      </c>
      <c r="E311" s="116">
        <v>0</v>
      </c>
      <c r="F311" s="116">
        <v>11.27</v>
      </c>
      <c r="G311" s="116">
        <v>14.202999999999999</v>
      </c>
      <c r="H311" s="108"/>
      <c r="I311" s="110"/>
      <c r="J311" s="23">
        <f t="shared" si="4"/>
        <v>-5.147000000000002</v>
      </c>
      <c r="K311" s="8">
        <f t="shared" si="5"/>
        <v>1</v>
      </c>
    </row>
    <row r="312" spans="1:11" x14ac:dyDescent="0.25">
      <c r="A312" s="150">
        <v>75</v>
      </c>
      <c r="B312" s="96" t="s">
        <v>66</v>
      </c>
      <c r="C312" s="116">
        <v>12.3</v>
      </c>
      <c r="D312" s="116">
        <v>12.3</v>
      </c>
      <c r="E312" s="116">
        <v>12.3</v>
      </c>
      <c r="F312" s="116">
        <v>0</v>
      </c>
      <c r="G312" s="116">
        <v>4</v>
      </c>
      <c r="H312" s="108"/>
      <c r="I312" s="110"/>
      <c r="J312" s="23">
        <f t="shared" si="4"/>
        <v>-8.3000000000000007</v>
      </c>
      <c r="K312" s="8">
        <f t="shared" si="5"/>
        <v>1</v>
      </c>
    </row>
    <row r="313" spans="1:11" x14ac:dyDescent="0.25">
      <c r="A313" s="150">
        <v>76</v>
      </c>
      <c r="B313" s="96" t="s">
        <v>67</v>
      </c>
      <c r="C313" s="116">
        <v>20.72</v>
      </c>
      <c r="D313" s="116">
        <v>20.72</v>
      </c>
      <c r="E313" s="116">
        <v>20.72</v>
      </c>
      <c r="F313" s="116">
        <v>0</v>
      </c>
      <c r="G313" s="116">
        <v>20.72</v>
      </c>
      <c r="H313" s="108"/>
      <c r="I313" s="110"/>
      <c r="J313" s="23">
        <f t="shared" si="4"/>
        <v>0</v>
      </c>
      <c r="K313" s="8">
        <f t="shared" si="5"/>
        <v>1</v>
      </c>
    </row>
    <row r="314" spans="1:11" x14ac:dyDescent="0.25">
      <c r="A314" s="150">
        <v>77</v>
      </c>
      <c r="B314" s="96" t="s">
        <v>68</v>
      </c>
      <c r="C314" s="116">
        <v>22.4</v>
      </c>
      <c r="D314" s="116">
        <v>0</v>
      </c>
      <c r="E314" s="116">
        <v>0</v>
      </c>
      <c r="F314" s="116">
        <v>0</v>
      </c>
      <c r="G314" s="116">
        <v>22.4</v>
      </c>
      <c r="H314" s="108"/>
      <c r="I314" s="110"/>
      <c r="J314" s="23">
        <f t="shared" si="4"/>
        <v>0</v>
      </c>
      <c r="K314" s="8">
        <f t="shared" si="5"/>
        <v>1</v>
      </c>
    </row>
    <row r="315" spans="1:11" x14ac:dyDescent="0.25">
      <c r="A315" s="150">
        <v>78</v>
      </c>
      <c r="B315" s="96" t="s">
        <v>69</v>
      </c>
      <c r="C315" s="116">
        <v>23.9</v>
      </c>
      <c r="D315" s="116">
        <v>23.9</v>
      </c>
      <c r="E315" s="116">
        <v>0</v>
      </c>
      <c r="F315" s="116">
        <v>23.9</v>
      </c>
      <c r="G315" s="116">
        <v>23.9</v>
      </c>
      <c r="H315" s="108"/>
      <c r="I315" s="110"/>
      <c r="J315" s="23">
        <f t="shared" si="4"/>
        <v>0</v>
      </c>
      <c r="K315" s="8">
        <f t="shared" si="5"/>
        <v>1</v>
      </c>
    </row>
    <row r="316" spans="1:11" x14ac:dyDescent="0.25">
      <c r="A316" s="150">
        <v>79</v>
      </c>
      <c r="B316" s="96" t="s">
        <v>70</v>
      </c>
      <c r="C316" s="116">
        <v>10.02</v>
      </c>
      <c r="D316" s="116">
        <v>10</v>
      </c>
      <c r="E316" s="116">
        <v>10</v>
      </c>
      <c r="F316" s="116">
        <v>0</v>
      </c>
      <c r="G316" s="116">
        <v>10.02</v>
      </c>
      <c r="H316" s="108"/>
      <c r="I316" s="110"/>
      <c r="J316" s="23">
        <f t="shared" si="4"/>
        <v>0</v>
      </c>
      <c r="K316" s="8">
        <f t="shared" si="5"/>
        <v>1</v>
      </c>
    </row>
    <row r="317" spans="1:11" x14ac:dyDescent="0.25">
      <c r="A317" s="150">
        <v>80</v>
      </c>
      <c r="B317" s="96" t="s">
        <v>71</v>
      </c>
      <c r="C317" s="116">
        <v>8.6999999999999993</v>
      </c>
      <c r="D317" s="116">
        <v>0</v>
      </c>
      <c r="E317" s="116">
        <v>0</v>
      </c>
      <c r="F317" s="116">
        <v>0</v>
      </c>
      <c r="G317" s="116">
        <v>0</v>
      </c>
      <c r="H317" s="108"/>
      <c r="I317" s="110"/>
      <c r="J317" s="23">
        <f t="shared" si="4"/>
        <v>-8.6999999999999993</v>
      </c>
      <c r="K317" s="8">
        <f t="shared" si="5"/>
        <v>1</v>
      </c>
    </row>
    <row r="318" spans="1:11" x14ac:dyDescent="0.25">
      <c r="A318" s="150">
        <v>81</v>
      </c>
      <c r="B318" s="96" t="s">
        <v>72</v>
      </c>
      <c r="C318" s="116">
        <v>15</v>
      </c>
      <c r="D318" s="116">
        <v>15</v>
      </c>
      <c r="E318" s="116">
        <v>0</v>
      </c>
      <c r="F318" s="116">
        <v>15</v>
      </c>
      <c r="G318" s="116">
        <v>15</v>
      </c>
      <c r="H318" s="108"/>
      <c r="I318" s="110"/>
      <c r="J318" s="23">
        <f t="shared" si="4"/>
        <v>0</v>
      </c>
      <c r="K318" s="8">
        <f t="shared" si="5"/>
        <v>1</v>
      </c>
    </row>
    <row r="319" spans="1:11" x14ac:dyDescent="0.25">
      <c r="A319" s="150">
        <v>82</v>
      </c>
      <c r="B319" s="96" t="s">
        <v>73</v>
      </c>
      <c r="C319" s="116">
        <v>18.600000000000001</v>
      </c>
      <c r="D319" s="116">
        <v>18.600000000000001</v>
      </c>
      <c r="E319" s="116">
        <v>0</v>
      </c>
      <c r="F319" s="116">
        <v>18.600000000000001</v>
      </c>
      <c r="G319" s="116">
        <v>18.600000000000001</v>
      </c>
      <c r="H319" s="108"/>
      <c r="I319" s="110"/>
      <c r="J319" s="23">
        <f t="shared" si="4"/>
        <v>0</v>
      </c>
      <c r="K319" s="8">
        <f t="shared" si="5"/>
        <v>1</v>
      </c>
    </row>
    <row r="320" spans="1:11" x14ac:dyDescent="0.25">
      <c r="A320" s="150">
        <v>83</v>
      </c>
      <c r="B320" s="96" t="s">
        <v>74</v>
      </c>
      <c r="C320" s="116">
        <v>42.2</v>
      </c>
      <c r="D320" s="116">
        <v>42.2</v>
      </c>
      <c r="E320" s="116">
        <v>0</v>
      </c>
      <c r="F320" s="116">
        <v>42.2</v>
      </c>
      <c r="G320" s="116">
        <v>42.2</v>
      </c>
      <c r="H320" s="108"/>
      <c r="I320" s="110"/>
      <c r="J320" s="23">
        <f t="shared" si="4"/>
        <v>0</v>
      </c>
      <c r="K320" s="8">
        <f t="shared" si="5"/>
        <v>1</v>
      </c>
    </row>
    <row r="321" spans="1:11" x14ac:dyDescent="0.25">
      <c r="A321" s="150">
        <v>84</v>
      </c>
      <c r="B321" s="96" t="s">
        <v>75</v>
      </c>
      <c r="C321" s="116">
        <v>13.12</v>
      </c>
      <c r="D321" s="116">
        <v>13.12</v>
      </c>
      <c r="E321" s="116">
        <v>0</v>
      </c>
      <c r="F321" s="116">
        <v>13.12</v>
      </c>
      <c r="G321" s="116">
        <v>13.12</v>
      </c>
      <c r="H321" s="108"/>
      <c r="I321" s="110"/>
      <c r="J321" s="23">
        <f t="shared" si="4"/>
        <v>0</v>
      </c>
      <c r="K321" s="8">
        <f t="shared" si="5"/>
        <v>1</v>
      </c>
    </row>
    <row r="322" spans="1:11" x14ac:dyDescent="0.25">
      <c r="A322" s="150">
        <v>85</v>
      </c>
      <c r="B322" s="96" t="s">
        <v>76</v>
      </c>
      <c r="C322" s="116">
        <v>15.9</v>
      </c>
      <c r="D322" s="116">
        <v>15.9</v>
      </c>
      <c r="E322" s="116">
        <v>0.4</v>
      </c>
      <c r="F322" s="116">
        <v>15.5</v>
      </c>
      <c r="G322" s="116">
        <v>15.5</v>
      </c>
      <c r="H322" s="108"/>
      <c r="I322" s="110"/>
      <c r="J322" s="23">
        <f t="shared" si="4"/>
        <v>-0.40000000000000036</v>
      </c>
      <c r="K322" s="8">
        <f t="shared" si="5"/>
        <v>1</v>
      </c>
    </row>
    <row r="323" spans="1:11" x14ac:dyDescent="0.25">
      <c r="A323" s="150">
        <v>86</v>
      </c>
      <c r="B323" s="96" t="s">
        <v>77</v>
      </c>
      <c r="C323" s="116">
        <v>69.099999999999994</v>
      </c>
      <c r="D323" s="116">
        <v>69.099999999999994</v>
      </c>
      <c r="E323" s="116">
        <v>0</v>
      </c>
      <c r="F323" s="116">
        <v>69.099999999999994</v>
      </c>
      <c r="G323" s="116">
        <v>67</v>
      </c>
      <c r="H323" s="108"/>
      <c r="I323" s="110"/>
      <c r="J323" s="23">
        <f t="shared" si="4"/>
        <v>-2.0999999999999943</v>
      </c>
      <c r="K323" s="8">
        <f t="shared" si="5"/>
        <v>1</v>
      </c>
    </row>
    <row r="324" spans="1:11" x14ac:dyDescent="0.25">
      <c r="A324" s="150">
        <v>87</v>
      </c>
      <c r="B324" s="96" t="s">
        <v>78</v>
      </c>
      <c r="C324" s="116">
        <v>25.4</v>
      </c>
      <c r="D324" s="116">
        <v>25.4</v>
      </c>
      <c r="E324" s="116">
        <v>0</v>
      </c>
      <c r="F324" s="116">
        <v>25.4</v>
      </c>
      <c r="G324" s="116">
        <v>26.7</v>
      </c>
      <c r="H324" s="108"/>
      <c r="I324" s="110"/>
      <c r="J324" s="23">
        <f t="shared" si="4"/>
        <v>1.3000000000000007</v>
      </c>
      <c r="K324" s="8">
        <f t="shared" si="5"/>
        <v>1</v>
      </c>
    </row>
    <row r="325" spans="1:11" x14ac:dyDescent="0.25">
      <c r="A325" s="150">
        <v>88</v>
      </c>
      <c r="B325" s="96" t="s">
        <v>79</v>
      </c>
      <c r="C325" s="116">
        <v>13.3</v>
      </c>
      <c r="D325" s="116">
        <v>13.3</v>
      </c>
      <c r="E325" s="116">
        <v>0</v>
      </c>
      <c r="F325" s="116">
        <v>13.3</v>
      </c>
      <c r="G325" s="116">
        <v>13.3</v>
      </c>
      <c r="H325" s="108"/>
      <c r="I325" s="110"/>
      <c r="J325" s="23">
        <f t="shared" si="4"/>
        <v>0</v>
      </c>
      <c r="K325" s="8">
        <f t="shared" si="5"/>
        <v>1</v>
      </c>
    </row>
    <row r="326" spans="1:11" x14ac:dyDescent="0.25">
      <c r="A326" s="150">
        <v>89</v>
      </c>
      <c r="B326" s="96" t="s">
        <v>80</v>
      </c>
      <c r="C326" s="116">
        <v>24.4</v>
      </c>
      <c r="D326" s="116">
        <v>24.4</v>
      </c>
      <c r="E326" s="116">
        <v>0</v>
      </c>
      <c r="F326" s="116">
        <v>24.4</v>
      </c>
      <c r="G326" s="116">
        <v>8</v>
      </c>
      <c r="H326" s="108"/>
      <c r="I326" s="110"/>
      <c r="J326" s="23">
        <f t="shared" si="4"/>
        <v>-16.399999999999999</v>
      </c>
      <c r="K326" s="8">
        <f t="shared" si="5"/>
        <v>1</v>
      </c>
    </row>
    <row r="327" spans="1:11" x14ac:dyDescent="0.25">
      <c r="A327" s="150">
        <v>90</v>
      </c>
      <c r="B327" s="96" t="s">
        <v>81</v>
      </c>
      <c r="C327" s="116">
        <v>2.8</v>
      </c>
      <c r="D327" s="116">
        <v>2.8</v>
      </c>
      <c r="E327" s="116">
        <v>0</v>
      </c>
      <c r="F327" s="116">
        <v>2.8</v>
      </c>
      <c r="G327" s="116">
        <v>2</v>
      </c>
      <c r="H327" s="108"/>
      <c r="I327" s="110"/>
      <c r="J327" s="23">
        <f t="shared" si="4"/>
        <v>-0.79999999999999982</v>
      </c>
      <c r="K327" s="8">
        <f t="shared" si="5"/>
        <v>1</v>
      </c>
    </row>
    <row r="328" spans="1:11" x14ac:dyDescent="0.25">
      <c r="A328" s="150">
        <v>91</v>
      </c>
      <c r="B328" s="96" t="s">
        <v>82</v>
      </c>
      <c r="C328" s="116">
        <v>3</v>
      </c>
      <c r="D328" s="116">
        <v>1.9</v>
      </c>
      <c r="E328" s="116">
        <v>0</v>
      </c>
      <c r="F328" s="116">
        <v>1.9</v>
      </c>
      <c r="G328" s="116">
        <v>3</v>
      </c>
      <c r="H328" s="108"/>
      <c r="I328" s="110"/>
      <c r="J328" s="23">
        <f t="shared" si="4"/>
        <v>0</v>
      </c>
      <c r="K328" s="8">
        <f t="shared" si="5"/>
        <v>1</v>
      </c>
    </row>
    <row r="329" spans="1:11" x14ac:dyDescent="0.25">
      <c r="A329" s="150">
        <v>92</v>
      </c>
      <c r="B329" s="96" t="s">
        <v>83</v>
      </c>
      <c r="C329" s="116">
        <v>11</v>
      </c>
      <c r="D329" s="116">
        <v>11</v>
      </c>
      <c r="E329" s="116">
        <v>0</v>
      </c>
      <c r="F329" s="116">
        <v>11</v>
      </c>
      <c r="G329" s="116">
        <v>11</v>
      </c>
      <c r="H329" s="108"/>
      <c r="I329" s="110"/>
      <c r="J329" s="23">
        <f t="shared" si="4"/>
        <v>0</v>
      </c>
      <c r="K329" s="8">
        <f t="shared" si="5"/>
        <v>1</v>
      </c>
    </row>
    <row r="330" spans="1:11" x14ac:dyDescent="0.25">
      <c r="A330" s="150">
        <v>93</v>
      </c>
      <c r="B330" s="96" t="s">
        <v>84</v>
      </c>
      <c r="C330" s="116">
        <v>14.5</v>
      </c>
      <c r="D330" s="116">
        <v>14.5</v>
      </c>
      <c r="E330" s="116">
        <v>0</v>
      </c>
      <c r="F330" s="116">
        <v>14.5</v>
      </c>
      <c r="G330" s="116">
        <v>14.5</v>
      </c>
      <c r="H330" s="108"/>
      <c r="I330" s="110"/>
      <c r="J330" s="23">
        <f t="shared" si="4"/>
        <v>0</v>
      </c>
      <c r="K330" s="8">
        <f t="shared" si="5"/>
        <v>1</v>
      </c>
    </row>
    <row r="331" spans="1:11" x14ac:dyDescent="0.25">
      <c r="A331" s="150">
        <v>94</v>
      </c>
      <c r="B331" s="96" t="s">
        <v>85</v>
      </c>
      <c r="C331" s="116">
        <v>16.100000000000001</v>
      </c>
      <c r="D331" s="116">
        <v>16.100000000000001</v>
      </c>
      <c r="E331" s="116">
        <v>0</v>
      </c>
      <c r="F331" s="116">
        <v>16.100000000000001</v>
      </c>
      <c r="G331" s="116">
        <v>16.100000000000001</v>
      </c>
      <c r="H331" s="108"/>
      <c r="I331" s="110"/>
      <c r="J331" s="23">
        <f t="shared" si="4"/>
        <v>0</v>
      </c>
      <c r="K331" s="8">
        <f t="shared" si="5"/>
        <v>1</v>
      </c>
    </row>
    <row r="332" spans="1:11" x14ac:dyDescent="0.25">
      <c r="A332" s="150">
        <v>95</v>
      </c>
      <c r="B332" s="96" t="s">
        <v>86</v>
      </c>
      <c r="C332" s="116">
        <v>4.9000000000000004</v>
      </c>
      <c r="D332" s="116">
        <v>4.9000000000000004</v>
      </c>
      <c r="E332" s="116">
        <v>0</v>
      </c>
      <c r="F332" s="116">
        <v>4.9000000000000004</v>
      </c>
      <c r="G332" s="116">
        <v>4.9000000000000004</v>
      </c>
      <c r="H332" s="108"/>
      <c r="I332" s="110"/>
      <c r="J332" s="23">
        <f t="shared" si="4"/>
        <v>0</v>
      </c>
      <c r="K332" s="8">
        <f t="shared" si="5"/>
        <v>1</v>
      </c>
    </row>
    <row r="333" spans="1:11" x14ac:dyDescent="0.25">
      <c r="A333" s="150">
        <v>96</v>
      </c>
      <c r="B333" s="96" t="s">
        <v>87</v>
      </c>
      <c r="C333" s="116">
        <v>11.05</v>
      </c>
      <c r="D333" s="116">
        <v>11.05</v>
      </c>
      <c r="E333" s="116">
        <v>0</v>
      </c>
      <c r="F333" s="116">
        <v>11.05</v>
      </c>
      <c r="G333" s="116">
        <v>11.05</v>
      </c>
      <c r="H333" s="108"/>
      <c r="I333" s="110"/>
      <c r="J333" s="23">
        <f t="shared" si="4"/>
        <v>0</v>
      </c>
      <c r="K333" s="8">
        <f t="shared" si="5"/>
        <v>1</v>
      </c>
    </row>
    <row r="334" spans="1:11" x14ac:dyDescent="0.25">
      <c r="A334" s="150">
        <v>97</v>
      </c>
      <c r="B334" s="96" t="s">
        <v>88</v>
      </c>
      <c r="C334" s="116">
        <v>5.5</v>
      </c>
      <c r="D334" s="116">
        <v>5.5</v>
      </c>
      <c r="E334" s="116">
        <v>0</v>
      </c>
      <c r="F334" s="116">
        <v>5.5</v>
      </c>
      <c r="G334" s="116">
        <v>5.5</v>
      </c>
      <c r="H334" s="108"/>
      <c r="I334" s="110"/>
      <c r="J334" s="23">
        <f t="shared" si="4"/>
        <v>0</v>
      </c>
      <c r="K334" s="8">
        <f t="shared" si="5"/>
        <v>1</v>
      </c>
    </row>
    <row r="335" spans="1:11" x14ac:dyDescent="0.25">
      <c r="A335" s="150">
        <v>98</v>
      </c>
      <c r="B335" s="96" t="s">
        <v>89</v>
      </c>
      <c r="C335" s="116">
        <v>27</v>
      </c>
      <c r="D335" s="116">
        <v>27</v>
      </c>
      <c r="E335" s="116">
        <v>0</v>
      </c>
      <c r="F335" s="116">
        <v>27</v>
      </c>
      <c r="G335" s="116">
        <v>27</v>
      </c>
      <c r="H335" s="108"/>
      <c r="I335" s="110"/>
      <c r="J335" s="23">
        <f t="shared" si="4"/>
        <v>0</v>
      </c>
      <c r="K335" s="8">
        <f t="shared" si="5"/>
        <v>1</v>
      </c>
    </row>
    <row r="336" spans="1:11" x14ac:dyDescent="0.25">
      <c r="A336" s="150">
        <v>99</v>
      </c>
      <c r="B336" s="96" t="s">
        <v>90</v>
      </c>
      <c r="C336" s="116">
        <v>10.6</v>
      </c>
      <c r="D336" s="116">
        <v>10.6</v>
      </c>
      <c r="E336" s="116">
        <v>0</v>
      </c>
      <c r="F336" s="116">
        <v>10.6</v>
      </c>
      <c r="G336" s="116">
        <v>10.6</v>
      </c>
      <c r="H336" s="108"/>
      <c r="I336" s="110"/>
      <c r="J336" s="23">
        <f t="shared" si="4"/>
        <v>0</v>
      </c>
      <c r="K336" s="8">
        <f t="shared" si="5"/>
        <v>1</v>
      </c>
    </row>
    <row r="337" spans="1:11" x14ac:dyDescent="0.25">
      <c r="A337" s="150">
        <v>100</v>
      </c>
      <c r="B337" s="96" t="s">
        <v>91</v>
      </c>
      <c r="C337" s="116">
        <v>46.97</v>
      </c>
      <c r="D337" s="116">
        <v>46.97</v>
      </c>
      <c r="E337" s="116">
        <v>0</v>
      </c>
      <c r="F337" s="116">
        <v>46.97</v>
      </c>
      <c r="G337" s="116">
        <v>46.97</v>
      </c>
      <c r="H337" s="108"/>
      <c r="I337" s="110"/>
      <c r="J337" s="23">
        <f t="shared" si="4"/>
        <v>0</v>
      </c>
      <c r="K337" s="8">
        <f t="shared" si="5"/>
        <v>1</v>
      </c>
    </row>
    <row r="338" spans="1:11" ht="30" x14ac:dyDescent="0.25">
      <c r="A338" s="150">
        <v>101</v>
      </c>
      <c r="B338" s="96" t="s">
        <v>92</v>
      </c>
      <c r="C338" s="116">
        <v>2.66</v>
      </c>
      <c r="D338" s="116">
        <v>2.66</v>
      </c>
      <c r="E338" s="116">
        <v>0</v>
      </c>
      <c r="F338" s="116">
        <v>2.66</v>
      </c>
      <c r="G338" s="116">
        <v>2.66</v>
      </c>
      <c r="H338" s="108"/>
      <c r="I338" s="110"/>
      <c r="J338" s="23">
        <f t="shared" si="4"/>
        <v>0</v>
      </c>
      <c r="K338" s="8">
        <f t="shared" si="5"/>
        <v>1</v>
      </c>
    </row>
    <row r="339" spans="1:11" x14ac:dyDescent="0.25">
      <c r="A339" s="150">
        <v>102</v>
      </c>
      <c r="B339" s="96" t="s">
        <v>93</v>
      </c>
      <c r="C339" s="116">
        <v>14.61</v>
      </c>
      <c r="D339" s="116">
        <v>14.61</v>
      </c>
      <c r="E339" s="116">
        <v>0</v>
      </c>
      <c r="F339" s="116">
        <v>14.61</v>
      </c>
      <c r="G339" s="116">
        <v>14.61</v>
      </c>
      <c r="H339" s="108"/>
      <c r="I339" s="110"/>
      <c r="J339" s="23">
        <f t="shared" si="4"/>
        <v>0</v>
      </c>
      <c r="K339" s="8">
        <f t="shared" si="5"/>
        <v>1</v>
      </c>
    </row>
    <row r="340" spans="1:11" ht="30" x14ac:dyDescent="0.25">
      <c r="A340" s="150">
        <v>103</v>
      </c>
      <c r="B340" s="96" t="s">
        <v>94</v>
      </c>
      <c r="C340" s="116">
        <v>4.4000000000000004</v>
      </c>
      <c r="D340" s="116">
        <v>4.4000000000000004</v>
      </c>
      <c r="E340" s="116">
        <v>0</v>
      </c>
      <c r="F340" s="116">
        <v>4.4000000000000004</v>
      </c>
      <c r="G340" s="116">
        <v>4.4000000000000004</v>
      </c>
      <c r="H340" s="108"/>
      <c r="I340" s="110"/>
      <c r="J340" s="23">
        <f t="shared" si="4"/>
        <v>0</v>
      </c>
      <c r="K340" s="8">
        <f t="shared" si="5"/>
        <v>1</v>
      </c>
    </row>
    <row r="341" spans="1:11" x14ac:dyDescent="0.25">
      <c r="A341" s="150">
        <v>104</v>
      </c>
      <c r="B341" s="96" t="s">
        <v>95</v>
      </c>
      <c r="C341" s="116">
        <v>19.760000000000002</v>
      </c>
      <c r="D341" s="116">
        <v>19.760000000000002</v>
      </c>
      <c r="E341" s="116">
        <v>0</v>
      </c>
      <c r="F341" s="116">
        <v>19.760000000000002</v>
      </c>
      <c r="G341" s="116">
        <v>16.850000000000001</v>
      </c>
      <c r="H341" s="108"/>
      <c r="I341" s="110"/>
      <c r="J341" s="23">
        <f t="shared" si="4"/>
        <v>-2.91</v>
      </c>
      <c r="K341" s="8">
        <f t="shared" si="5"/>
        <v>1</v>
      </c>
    </row>
    <row r="342" spans="1:11" ht="30" x14ac:dyDescent="0.25">
      <c r="A342" s="150">
        <v>105</v>
      </c>
      <c r="B342" s="96" t="s">
        <v>96</v>
      </c>
      <c r="C342" s="116">
        <v>32.4</v>
      </c>
      <c r="D342" s="116">
        <v>32.4</v>
      </c>
      <c r="E342" s="116">
        <v>0</v>
      </c>
      <c r="F342" s="116">
        <v>32.4</v>
      </c>
      <c r="G342" s="116">
        <v>32.4</v>
      </c>
      <c r="H342" s="108"/>
      <c r="I342" s="110"/>
      <c r="J342" s="23">
        <f t="shared" si="4"/>
        <v>0</v>
      </c>
      <c r="K342" s="8">
        <f t="shared" si="5"/>
        <v>1</v>
      </c>
    </row>
    <row r="343" spans="1:11" x14ac:dyDescent="0.25">
      <c r="A343" s="150">
        <v>106</v>
      </c>
      <c r="B343" s="96" t="s">
        <v>97</v>
      </c>
      <c r="C343" s="116">
        <v>7.61</v>
      </c>
      <c r="D343" s="116">
        <v>7.61</v>
      </c>
      <c r="E343" s="116">
        <v>0</v>
      </c>
      <c r="F343" s="116">
        <v>7.61</v>
      </c>
      <c r="G343" s="116">
        <v>7.24</v>
      </c>
      <c r="H343" s="108"/>
      <c r="I343" s="110"/>
      <c r="J343" s="23">
        <f t="shared" si="4"/>
        <v>-0.37000000000000011</v>
      </c>
      <c r="K343" s="8">
        <f t="shared" si="5"/>
        <v>1</v>
      </c>
    </row>
    <row r="344" spans="1:11" x14ac:dyDescent="0.25">
      <c r="A344" s="150">
        <v>107</v>
      </c>
      <c r="B344" s="96" t="s">
        <v>99</v>
      </c>
      <c r="C344" s="116">
        <v>222</v>
      </c>
      <c r="D344" s="116">
        <v>294.39999999999998</v>
      </c>
      <c r="E344" s="116">
        <v>0</v>
      </c>
      <c r="F344" s="116">
        <v>294.39999999999998</v>
      </c>
      <c r="G344" s="116">
        <v>225.3</v>
      </c>
      <c r="H344" s="108"/>
      <c r="I344" s="110"/>
      <c r="J344" s="23">
        <f t="shared" si="4"/>
        <v>3.3000000000000114</v>
      </c>
      <c r="K344" s="8">
        <f t="shared" si="5"/>
        <v>1</v>
      </c>
    </row>
    <row r="345" spans="1:11" x14ac:dyDescent="0.25">
      <c r="A345" s="150">
        <v>108</v>
      </c>
      <c r="B345" s="96" t="s">
        <v>216</v>
      </c>
      <c r="C345" s="116">
        <v>93.5</v>
      </c>
      <c r="D345" s="116">
        <v>94.2</v>
      </c>
      <c r="E345" s="116">
        <v>0</v>
      </c>
      <c r="F345" s="116">
        <v>94.2</v>
      </c>
      <c r="G345" s="116">
        <v>93.1</v>
      </c>
      <c r="H345" s="108"/>
      <c r="I345" s="110"/>
      <c r="J345" s="23">
        <f t="shared" si="4"/>
        <v>-0.40000000000000568</v>
      </c>
      <c r="K345" s="8">
        <f t="shared" si="5"/>
        <v>1</v>
      </c>
    </row>
    <row r="346" spans="1:11" x14ac:dyDescent="0.25">
      <c r="A346" s="150">
        <v>109</v>
      </c>
      <c r="B346" s="96" t="s">
        <v>217</v>
      </c>
      <c r="C346" s="116">
        <v>15.7</v>
      </c>
      <c r="D346" s="116">
        <v>15.7</v>
      </c>
      <c r="E346" s="116">
        <v>0</v>
      </c>
      <c r="F346" s="116">
        <v>15.7</v>
      </c>
      <c r="G346" s="116">
        <v>0</v>
      </c>
      <c r="H346" s="108"/>
      <c r="I346" s="110"/>
      <c r="J346" s="23">
        <f t="shared" si="4"/>
        <v>-15.7</v>
      </c>
      <c r="K346" s="8">
        <f t="shared" si="5"/>
        <v>1</v>
      </c>
    </row>
    <row r="347" spans="1:11" x14ac:dyDescent="0.25">
      <c r="A347" s="150">
        <v>110</v>
      </c>
      <c r="B347" s="96" t="s">
        <v>218</v>
      </c>
      <c r="C347" s="116">
        <v>7.3</v>
      </c>
      <c r="D347" s="116">
        <v>7.3</v>
      </c>
      <c r="E347" s="116">
        <v>0</v>
      </c>
      <c r="F347" s="116">
        <v>7.3</v>
      </c>
      <c r="G347" s="116">
        <v>7.3</v>
      </c>
      <c r="H347" s="108"/>
      <c r="I347" s="110"/>
      <c r="J347" s="23">
        <f t="shared" si="4"/>
        <v>0</v>
      </c>
      <c r="K347" s="8">
        <f t="shared" si="5"/>
        <v>1</v>
      </c>
    </row>
    <row r="348" spans="1:11" x14ac:dyDescent="0.25">
      <c r="A348" s="150">
        <v>111</v>
      </c>
      <c r="B348" s="96" t="s">
        <v>103</v>
      </c>
      <c r="C348" s="116">
        <v>10.3</v>
      </c>
      <c r="D348" s="116">
        <v>5.5</v>
      </c>
      <c r="E348" s="116">
        <v>0</v>
      </c>
      <c r="F348" s="116">
        <v>5.5</v>
      </c>
      <c r="G348" s="116">
        <v>6.9</v>
      </c>
      <c r="H348" s="108"/>
      <c r="I348" s="110"/>
      <c r="J348" s="23">
        <f t="shared" si="4"/>
        <v>-3.4000000000000004</v>
      </c>
      <c r="K348" s="8">
        <f t="shared" si="5"/>
        <v>1</v>
      </c>
    </row>
    <row r="349" spans="1:11" x14ac:dyDescent="0.25">
      <c r="A349" s="150">
        <v>112</v>
      </c>
      <c r="B349" s="96" t="s">
        <v>104</v>
      </c>
      <c r="C349" s="116">
        <v>8.6</v>
      </c>
      <c r="D349" s="116">
        <v>4.0999999999999996</v>
      </c>
      <c r="E349" s="116">
        <v>0</v>
      </c>
      <c r="F349" s="116">
        <v>4.0999999999999996</v>
      </c>
      <c r="G349" s="116">
        <v>0</v>
      </c>
      <c r="H349" s="108"/>
      <c r="I349" s="110"/>
      <c r="J349" s="23">
        <f t="shared" si="4"/>
        <v>-8.6</v>
      </c>
      <c r="K349" s="8">
        <f t="shared" si="5"/>
        <v>1</v>
      </c>
    </row>
    <row r="350" spans="1:11" x14ac:dyDescent="0.25">
      <c r="A350" s="150">
        <v>113</v>
      </c>
      <c r="B350" s="96" t="s">
        <v>105</v>
      </c>
      <c r="C350" s="116">
        <v>9.3000000000000007</v>
      </c>
      <c r="D350" s="116">
        <v>0</v>
      </c>
      <c r="E350" s="116">
        <v>0</v>
      </c>
      <c r="F350" s="116">
        <v>0</v>
      </c>
      <c r="G350" s="116">
        <v>0</v>
      </c>
      <c r="H350" s="108"/>
      <c r="I350" s="110"/>
      <c r="J350" s="23">
        <f t="shared" si="4"/>
        <v>-9.3000000000000007</v>
      </c>
      <c r="K350" s="8">
        <f t="shared" si="5"/>
        <v>1</v>
      </c>
    </row>
    <row r="351" spans="1:11" x14ac:dyDescent="0.25">
      <c r="A351" s="150">
        <v>114</v>
      </c>
      <c r="B351" s="96" t="s">
        <v>106</v>
      </c>
      <c r="C351" s="116">
        <v>36</v>
      </c>
      <c r="D351" s="116">
        <v>10.9</v>
      </c>
      <c r="E351" s="116">
        <v>0</v>
      </c>
      <c r="F351" s="116">
        <v>10.9</v>
      </c>
      <c r="G351" s="116">
        <v>0</v>
      </c>
      <c r="H351" s="108"/>
      <c r="I351" s="110"/>
      <c r="J351" s="23">
        <f t="shared" si="4"/>
        <v>-36</v>
      </c>
      <c r="K351" s="8">
        <f t="shared" si="5"/>
        <v>1</v>
      </c>
    </row>
    <row r="352" spans="1:11" x14ac:dyDescent="0.25">
      <c r="A352" s="150">
        <v>115</v>
      </c>
      <c r="B352" s="96" t="s">
        <v>107</v>
      </c>
      <c r="C352" s="116">
        <v>22.9</v>
      </c>
      <c r="D352" s="116">
        <v>22.9</v>
      </c>
      <c r="E352" s="116">
        <v>0</v>
      </c>
      <c r="F352" s="116">
        <v>22.9</v>
      </c>
      <c r="G352" s="116">
        <v>0</v>
      </c>
      <c r="H352" s="108"/>
      <c r="I352" s="110"/>
      <c r="J352" s="23">
        <f t="shared" si="4"/>
        <v>-22.9</v>
      </c>
      <c r="K352" s="8">
        <f t="shared" si="5"/>
        <v>1</v>
      </c>
    </row>
    <row r="353" spans="1:11" x14ac:dyDescent="0.25">
      <c r="A353" s="150">
        <v>116</v>
      </c>
      <c r="B353" s="96" t="s">
        <v>108</v>
      </c>
      <c r="C353" s="116">
        <v>8.3000000000000007</v>
      </c>
      <c r="D353" s="116">
        <v>7.3</v>
      </c>
      <c r="E353" s="116">
        <v>0</v>
      </c>
      <c r="F353" s="116">
        <v>7.3</v>
      </c>
      <c r="G353" s="116">
        <v>7.3</v>
      </c>
      <c r="H353" s="108"/>
      <c r="I353" s="110"/>
      <c r="J353" s="23">
        <f t="shared" si="4"/>
        <v>-1.0000000000000009</v>
      </c>
      <c r="K353" s="8">
        <f t="shared" si="5"/>
        <v>1</v>
      </c>
    </row>
    <row r="354" spans="1:11" x14ac:dyDescent="0.25">
      <c r="A354" s="150">
        <v>117</v>
      </c>
      <c r="B354" s="96" t="s">
        <v>109</v>
      </c>
      <c r="C354" s="116">
        <v>8.4</v>
      </c>
      <c r="D354" s="116">
        <v>0</v>
      </c>
      <c r="E354" s="116">
        <v>0</v>
      </c>
      <c r="F354" s="116">
        <v>0</v>
      </c>
      <c r="G354" s="116">
        <v>0</v>
      </c>
      <c r="H354" s="108"/>
      <c r="I354" s="110"/>
      <c r="J354" s="23">
        <f t="shared" si="4"/>
        <v>-8.4</v>
      </c>
      <c r="K354" s="8">
        <f t="shared" si="5"/>
        <v>1</v>
      </c>
    </row>
    <row r="355" spans="1:11" x14ac:dyDescent="0.25">
      <c r="A355" s="150">
        <v>118</v>
      </c>
      <c r="B355" s="96" t="s">
        <v>110</v>
      </c>
      <c r="C355" s="116">
        <v>8.1999999999999993</v>
      </c>
      <c r="D355" s="116">
        <v>1</v>
      </c>
      <c r="E355" s="116">
        <v>0</v>
      </c>
      <c r="F355" s="116">
        <v>1</v>
      </c>
      <c r="G355" s="116">
        <v>0</v>
      </c>
      <c r="H355" s="108"/>
      <c r="I355" s="110"/>
      <c r="J355" s="23">
        <f t="shared" si="4"/>
        <v>-8.1999999999999993</v>
      </c>
      <c r="K355" s="8">
        <f t="shared" si="5"/>
        <v>1</v>
      </c>
    </row>
    <row r="356" spans="1:11" x14ac:dyDescent="0.25">
      <c r="A356" s="150">
        <v>119</v>
      </c>
      <c r="B356" s="96" t="s">
        <v>111</v>
      </c>
      <c r="C356" s="116">
        <v>7</v>
      </c>
      <c r="D356" s="116">
        <v>0</v>
      </c>
      <c r="E356" s="116">
        <v>0</v>
      </c>
      <c r="F356" s="116">
        <v>0</v>
      </c>
      <c r="G356" s="116">
        <v>0</v>
      </c>
      <c r="H356" s="108"/>
      <c r="I356" s="110"/>
      <c r="J356" s="23">
        <f t="shared" si="4"/>
        <v>-7</v>
      </c>
      <c r="K356" s="8">
        <f t="shared" si="5"/>
        <v>1</v>
      </c>
    </row>
    <row r="357" spans="1:11" x14ac:dyDescent="0.25">
      <c r="A357" s="150">
        <v>120</v>
      </c>
      <c r="B357" s="96" t="s">
        <v>112</v>
      </c>
      <c r="C357" s="116">
        <v>1.8</v>
      </c>
      <c r="D357" s="116">
        <v>0</v>
      </c>
      <c r="E357" s="116">
        <v>0</v>
      </c>
      <c r="F357" s="116">
        <v>0</v>
      </c>
      <c r="G357" s="116">
        <v>0</v>
      </c>
      <c r="H357" s="108"/>
      <c r="I357" s="110"/>
      <c r="J357" s="23">
        <f t="shared" si="4"/>
        <v>-1.8</v>
      </c>
      <c r="K357" s="8">
        <f t="shared" si="5"/>
        <v>1</v>
      </c>
    </row>
    <row r="358" spans="1:11" x14ac:dyDescent="0.25">
      <c r="A358" s="150">
        <v>121</v>
      </c>
      <c r="B358" s="96" t="s">
        <v>113</v>
      </c>
      <c r="C358" s="116">
        <v>12.5</v>
      </c>
      <c r="D358" s="116">
        <v>4.4000000000000004</v>
      </c>
      <c r="E358" s="116">
        <v>0</v>
      </c>
      <c r="F358" s="116">
        <v>4.4000000000000004</v>
      </c>
      <c r="G358" s="116">
        <v>0</v>
      </c>
      <c r="H358" s="108"/>
      <c r="I358" s="110"/>
      <c r="J358" s="23">
        <f t="shared" si="4"/>
        <v>-12.5</v>
      </c>
      <c r="K358" s="8">
        <f t="shared" si="5"/>
        <v>1</v>
      </c>
    </row>
    <row r="359" spans="1:11" x14ac:dyDescent="0.25">
      <c r="A359" s="150">
        <v>122</v>
      </c>
      <c r="B359" s="96" t="s">
        <v>115</v>
      </c>
      <c r="C359" s="116">
        <v>40.619999999999997</v>
      </c>
      <c r="D359" s="116">
        <v>40.619999999999997</v>
      </c>
      <c r="E359" s="116">
        <v>0</v>
      </c>
      <c r="F359" s="116">
        <v>40.619999999999997</v>
      </c>
      <c r="G359" s="116">
        <v>40.619999999999997</v>
      </c>
      <c r="H359" s="108"/>
      <c r="I359" s="110"/>
      <c r="J359" s="23">
        <f t="shared" si="4"/>
        <v>0</v>
      </c>
      <c r="K359" s="8">
        <f t="shared" si="5"/>
        <v>1</v>
      </c>
    </row>
    <row r="360" spans="1:11" ht="30" x14ac:dyDescent="0.25">
      <c r="A360" s="150">
        <v>123</v>
      </c>
      <c r="B360" s="96" t="s">
        <v>116</v>
      </c>
      <c r="C360" s="116">
        <v>3.4</v>
      </c>
      <c r="D360" s="116">
        <v>3.4</v>
      </c>
      <c r="E360" s="116">
        <v>0</v>
      </c>
      <c r="F360" s="116">
        <v>3.4</v>
      </c>
      <c r="G360" s="116">
        <v>3.4</v>
      </c>
      <c r="H360" s="108"/>
      <c r="I360" s="110"/>
      <c r="J360" s="23">
        <f t="shared" si="4"/>
        <v>0</v>
      </c>
      <c r="K360" s="8">
        <f t="shared" si="5"/>
        <v>1</v>
      </c>
    </row>
    <row r="361" spans="1:11" x14ac:dyDescent="0.25">
      <c r="A361" s="150">
        <v>124</v>
      </c>
      <c r="B361" s="96" t="s">
        <v>367</v>
      </c>
      <c r="C361" s="116">
        <v>31</v>
      </c>
      <c r="D361" s="116">
        <v>3</v>
      </c>
      <c r="E361" s="116">
        <v>0</v>
      </c>
      <c r="F361" s="116">
        <v>3</v>
      </c>
      <c r="G361" s="116">
        <v>3</v>
      </c>
      <c r="H361" s="108"/>
      <c r="I361" s="110"/>
      <c r="J361" s="23">
        <f t="shared" si="4"/>
        <v>-28</v>
      </c>
      <c r="K361" s="8">
        <f t="shared" si="5"/>
        <v>1</v>
      </c>
    </row>
    <row r="362" spans="1:11" x14ac:dyDescent="0.25">
      <c r="A362" s="150">
        <v>125</v>
      </c>
      <c r="B362" s="96" t="s">
        <v>368</v>
      </c>
      <c r="C362" s="116">
        <v>13.9</v>
      </c>
      <c r="D362" s="116">
        <v>13.9</v>
      </c>
      <c r="E362" s="116">
        <v>0</v>
      </c>
      <c r="F362" s="116">
        <v>13.9</v>
      </c>
      <c r="G362" s="116">
        <v>13.9</v>
      </c>
      <c r="H362" s="108"/>
      <c r="I362" s="110"/>
      <c r="J362" s="23">
        <f t="shared" si="4"/>
        <v>0</v>
      </c>
      <c r="K362" s="8">
        <f t="shared" si="5"/>
        <v>1</v>
      </c>
    </row>
    <row r="363" spans="1:11" x14ac:dyDescent="0.25">
      <c r="A363" s="150">
        <v>126</v>
      </c>
      <c r="B363" s="96" t="s">
        <v>369</v>
      </c>
      <c r="C363" s="116">
        <v>7</v>
      </c>
      <c r="D363" s="116">
        <v>7</v>
      </c>
      <c r="E363" s="116">
        <v>0</v>
      </c>
      <c r="F363" s="116">
        <v>7</v>
      </c>
      <c r="G363" s="116">
        <v>7</v>
      </c>
      <c r="H363" s="108"/>
      <c r="I363" s="110"/>
      <c r="J363" s="23">
        <f t="shared" si="4"/>
        <v>0</v>
      </c>
      <c r="K363" s="8">
        <f t="shared" si="5"/>
        <v>1</v>
      </c>
    </row>
    <row r="364" spans="1:11" x14ac:dyDescent="0.25">
      <c r="A364" s="150">
        <v>127</v>
      </c>
      <c r="B364" s="96" t="s">
        <v>370</v>
      </c>
      <c r="C364" s="116">
        <v>23.5</v>
      </c>
      <c r="D364" s="116">
        <v>23.5</v>
      </c>
      <c r="E364" s="116">
        <v>0</v>
      </c>
      <c r="F364" s="116">
        <v>23.5</v>
      </c>
      <c r="G364" s="116">
        <v>23.5</v>
      </c>
      <c r="H364" s="108"/>
      <c r="I364" s="110"/>
      <c r="J364" s="23">
        <f t="shared" si="4"/>
        <v>0</v>
      </c>
      <c r="K364" s="8">
        <f t="shared" si="5"/>
        <v>1</v>
      </c>
    </row>
    <row r="365" spans="1:11" x14ac:dyDescent="0.25">
      <c r="A365" s="150">
        <v>128</v>
      </c>
      <c r="B365" s="96" t="s">
        <v>121</v>
      </c>
      <c r="C365" s="116">
        <v>4</v>
      </c>
      <c r="D365" s="116">
        <v>4</v>
      </c>
      <c r="E365" s="116">
        <v>0</v>
      </c>
      <c r="F365" s="116">
        <v>4</v>
      </c>
      <c r="G365" s="116">
        <v>4</v>
      </c>
      <c r="H365" s="108"/>
      <c r="I365" s="110"/>
      <c r="J365" s="23">
        <f t="shared" si="4"/>
        <v>0</v>
      </c>
      <c r="K365" s="8">
        <f t="shared" si="5"/>
        <v>1</v>
      </c>
    </row>
    <row r="366" spans="1:11" ht="13.5" customHeight="1" x14ac:dyDescent="0.25">
      <c r="A366" s="150">
        <v>129</v>
      </c>
      <c r="B366" s="96" t="s">
        <v>122</v>
      </c>
      <c r="C366" s="116">
        <v>16.5</v>
      </c>
      <c r="D366" s="116">
        <v>33.799999999999997</v>
      </c>
      <c r="E366" s="116">
        <v>0</v>
      </c>
      <c r="F366" s="116">
        <v>33.799999999999997</v>
      </c>
      <c r="G366" s="116">
        <v>16.5</v>
      </c>
      <c r="H366" s="108"/>
      <c r="I366" s="110"/>
      <c r="J366" s="23">
        <f t="shared" si="4"/>
        <v>0</v>
      </c>
      <c r="K366" s="8">
        <f t="shared" si="5"/>
        <v>1</v>
      </c>
    </row>
    <row r="367" spans="1:11" x14ac:dyDescent="0.25">
      <c r="A367" s="150">
        <v>130</v>
      </c>
      <c r="B367" s="96" t="s">
        <v>123</v>
      </c>
      <c r="C367" s="116">
        <v>7.3710000000000004</v>
      </c>
      <c r="D367" s="116">
        <v>7.37</v>
      </c>
      <c r="E367" s="116">
        <v>0</v>
      </c>
      <c r="F367" s="116">
        <v>7.3710000000000004</v>
      </c>
      <c r="G367" s="116">
        <v>7.3710000000000004</v>
      </c>
      <c r="H367" s="108"/>
      <c r="I367" s="110"/>
      <c r="J367" s="23">
        <f t="shared" ref="J367:J430" si="6">G367-C367</f>
        <v>0</v>
      </c>
      <c r="K367" s="8">
        <f t="shared" ref="K367:K430" si="7">IF(C367=0,0,1)</f>
        <v>1</v>
      </c>
    </row>
    <row r="368" spans="1:11" ht="30" x14ac:dyDescent="0.25">
      <c r="A368" s="150">
        <v>131</v>
      </c>
      <c r="B368" s="96" t="s">
        <v>462</v>
      </c>
      <c r="C368" s="116">
        <v>4.8</v>
      </c>
      <c r="D368" s="116">
        <v>4.8</v>
      </c>
      <c r="E368" s="116">
        <v>4.8</v>
      </c>
      <c r="F368" s="116">
        <v>0</v>
      </c>
      <c r="G368" s="116">
        <v>4.8</v>
      </c>
      <c r="H368" s="108"/>
      <c r="I368" s="110"/>
      <c r="J368" s="23">
        <f t="shared" si="6"/>
        <v>0</v>
      </c>
      <c r="K368" s="8">
        <f t="shared" si="7"/>
        <v>1</v>
      </c>
    </row>
    <row r="369" spans="1:11" ht="30" x14ac:dyDescent="0.25">
      <c r="A369" s="150">
        <v>132</v>
      </c>
      <c r="B369" s="96" t="s">
        <v>300</v>
      </c>
      <c r="C369" s="116">
        <v>29.3</v>
      </c>
      <c r="D369" s="116">
        <v>29.3</v>
      </c>
      <c r="E369" s="116">
        <v>0</v>
      </c>
      <c r="F369" s="116">
        <v>29.3</v>
      </c>
      <c r="G369" s="116">
        <v>29.3</v>
      </c>
      <c r="H369" s="108"/>
      <c r="I369" s="110"/>
      <c r="J369" s="23">
        <f t="shared" si="6"/>
        <v>0</v>
      </c>
      <c r="K369" s="8">
        <f t="shared" si="7"/>
        <v>1</v>
      </c>
    </row>
    <row r="370" spans="1:11" ht="30" x14ac:dyDescent="0.25">
      <c r="A370" s="150">
        <v>133</v>
      </c>
      <c r="B370" s="96" t="s">
        <v>301</v>
      </c>
      <c r="C370" s="116">
        <v>16.5</v>
      </c>
      <c r="D370" s="116">
        <v>16.5</v>
      </c>
      <c r="E370" s="116">
        <v>0</v>
      </c>
      <c r="F370" s="116">
        <v>16.5</v>
      </c>
      <c r="G370" s="116">
        <v>16.5</v>
      </c>
      <c r="H370" s="108"/>
      <c r="I370" s="110"/>
      <c r="J370" s="23">
        <f t="shared" si="6"/>
        <v>0</v>
      </c>
      <c r="K370" s="8">
        <f t="shared" si="7"/>
        <v>1</v>
      </c>
    </row>
    <row r="371" spans="1:11" x14ac:dyDescent="0.25">
      <c r="A371" s="150">
        <v>134</v>
      </c>
      <c r="B371" s="96" t="s">
        <v>302</v>
      </c>
      <c r="C371" s="116">
        <v>4.0999999999999996</v>
      </c>
      <c r="D371" s="116">
        <v>4.0999999999999996</v>
      </c>
      <c r="E371" s="116">
        <v>0</v>
      </c>
      <c r="F371" s="116">
        <v>4.0999999999999996</v>
      </c>
      <c r="G371" s="116">
        <v>0</v>
      </c>
      <c r="H371" s="108"/>
      <c r="I371" s="110"/>
      <c r="J371" s="23">
        <f t="shared" si="6"/>
        <v>-4.0999999999999996</v>
      </c>
      <c r="K371" s="8">
        <f t="shared" si="7"/>
        <v>1</v>
      </c>
    </row>
    <row r="372" spans="1:11" ht="30" x14ac:dyDescent="0.25">
      <c r="A372" s="150">
        <v>135</v>
      </c>
      <c r="B372" s="96" t="s">
        <v>299</v>
      </c>
      <c r="C372" s="116">
        <v>21.93</v>
      </c>
      <c r="D372" s="116">
        <v>21.93</v>
      </c>
      <c r="E372" s="116">
        <v>0</v>
      </c>
      <c r="F372" s="116">
        <v>21.93</v>
      </c>
      <c r="G372" s="116">
        <v>21.93</v>
      </c>
      <c r="H372" s="108"/>
      <c r="I372" s="110"/>
      <c r="J372" s="23">
        <f t="shared" si="6"/>
        <v>0</v>
      </c>
      <c r="K372" s="8">
        <f t="shared" si="7"/>
        <v>1</v>
      </c>
    </row>
    <row r="373" spans="1:11" x14ac:dyDescent="0.25">
      <c r="A373" s="150">
        <v>136</v>
      </c>
      <c r="B373" s="96" t="s">
        <v>129</v>
      </c>
      <c r="C373" s="116">
        <v>0.6</v>
      </c>
      <c r="D373" s="116">
        <v>0.6</v>
      </c>
      <c r="E373" s="116">
        <v>0</v>
      </c>
      <c r="F373" s="116">
        <v>0.6</v>
      </c>
      <c r="G373" s="116">
        <v>0.6</v>
      </c>
      <c r="H373" s="108"/>
      <c r="I373" s="110"/>
      <c r="J373" s="23">
        <f t="shared" si="6"/>
        <v>0</v>
      </c>
      <c r="K373" s="8">
        <f t="shared" si="7"/>
        <v>1</v>
      </c>
    </row>
    <row r="374" spans="1:11" ht="30" x14ac:dyDescent="0.25">
      <c r="A374" s="150">
        <v>137</v>
      </c>
      <c r="B374" s="96" t="s">
        <v>130</v>
      </c>
      <c r="C374" s="116">
        <v>54.9</v>
      </c>
      <c r="D374" s="116">
        <v>54.9</v>
      </c>
      <c r="E374" s="116">
        <v>0</v>
      </c>
      <c r="F374" s="116">
        <v>54.9</v>
      </c>
      <c r="G374" s="116">
        <v>54.9</v>
      </c>
      <c r="H374" s="108"/>
      <c r="I374" s="110"/>
      <c r="J374" s="23">
        <f t="shared" si="6"/>
        <v>0</v>
      </c>
      <c r="K374" s="8">
        <f t="shared" si="7"/>
        <v>1</v>
      </c>
    </row>
    <row r="375" spans="1:11" x14ac:dyDescent="0.25">
      <c r="A375" s="150">
        <v>138</v>
      </c>
      <c r="B375" s="96" t="s">
        <v>131</v>
      </c>
      <c r="C375" s="116">
        <v>57.9</v>
      </c>
      <c r="D375" s="116">
        <v>57.9</v>
      </c>
      <c r="E375" s="116">
        <v>0</v>
      </c>
      <c r="F375" s="116">
        <v>57.9</v>
      </c>
      <c r="G375" s="116">
        <v>57.9</v>
      </c>
      <c r="H375" s="108"/>
      <c r="I375" s="110"/>
      <c r="J375" s="23">
        <f t="shared" si="6"/>
        <v>0</v>
      </c>
      <c r="K375" s="8">
        <f t="shared" si="7"/>
        <v>1</v>
      </c>
    </row>
    <row r="376" spans="1:11" x14ac:dyDescent="0.25">
      <c r="A376" s="150">
        <v>139</v>
      </c>
      <c r="B376" s="96" t="s">
        <v>132</v>
      </c>
      <c r="C376" s="116">
        <v>22.7</v>
      </c>
      <c r="D376" s="116">
        <v>22.7</v>
      </c>
      <c r="E376" s="116">
        <v>0</v>
      </c>
      <c r="F376" s="116">
        <v>22.7</v>
      </c>
      <c r="G376" s="116">
        <v>22.7</v>
      </c>
      <c r="H376" s="108"/>
      <c r="I376" s="110"/>
      <c r="J376" s="23">
        <f t="shared" si="6"/>
        <v>0</v>
      </c>
      <c r="K376" s="8">
        <f t="shared" si="7"/>
        <v>1</v>
      </c>
    </row>
    <row r="377" spans="1:11" x14ac:dyDescent="0.25">
      <c r="A377" s="150">
        <v>140</v>
      </c>
      <c r="B377" s="96" t="s">
        <v>133</v>
      </c>
      <c r="C377" s="116">
        <v>5.5</v>
      </c>
      <c r="D377" s="116">
        <v>3.3</v>
      </c>
      <c r="E377" s="116">
        <v>0</v>
      </c>
      <c r="F377" s="116">
        <v>3.3</v>
      </c>
      <c r="G377" s="116">
        <v>3.3</v>
      </c>
      <c r="H377" s="108"/>
      <c r="I377" s="110"/>
      <c r="J377" s="23">
        <f t="shared" si="6"/>
        <v>-2.2000000000000002</v>
      </c>
      <c r="K377" s="8">
        <f t="shared" si="7"/>
        <v>1</v>
      </c>
    </row>
    <row r="378" spans="1:11" x14ac:dyDescent="0.25">
      <c r="A378" s="150">
        <v>141</v>
      </c>
      <c r="B378" s="96" t="s">
        <v>134</v>
      </c>
      <c r="C378" s="116">
        <v>9</v>
      </c>
      <c r="D378" s="116">
        <v>3.5</v>
      </c>
      <c r="E378" s="116">
        <v>0</v>
      </c>
      <c r="F378" s="116">
        <v>3.5</v>
      </c>
      <c r="G378" s="116">
        <v>3.5</v>
      </c>
      <c r="H378" s="108"/>
      <c r="I378" s="110"/>
      <c r="J378" s="23">
        <f t="shared" si="6"/>
        <v>-5.5</v>
      </c>
      <c r="K378" s="8">
        <f t="shared" si="7"/>
        <v>1</v>
      </c>
    </row>
    <row r="379" spans="1:11" x14ac:dyDescent="0.25">
      <c r="A379" s="150">
        <v>142</v>
      </c>
      <c r="B379" s="96" t="s">
        <v>135</v>
      </c>
      <c r="C379" s="116">
        <v>23.1</v>
      </c>
      <c r="D379" s="116">
        <v>23.1</v>
      </c>
      <c r="E379" s="116">
        <v>0</v>
      </c>
      <c r="F379" s="116">
        <v>23.1</v>
      </c>
      <c r="G379" s="116">
        <v>23.1</v>
      </c>
      <c r="H379" s="108"/>
      <c r="I379" s="110"/>
      <c r="J379" s="23">
        <f t="shared" si="6"/>
        <v>0</v>
      </c>
      <c r="K379" s="8">
        <f t="shared" si="7"/>
        <v>1</v>
      </c>
    </row>
    <row r="380" spans="1:11" x14ac:dyDescent="0.25">
      <c r="A380" s="150">
        <v>143</v>
      </c>
      <c r="B380" s="96" t="s">
        <v>136</v>
      </c>
      <c r="C380" s="116">
        <v>6.7</v>
      </c>
      <c r="D380" s="116">
        <v>6.7</v>
      </c>
      <c r="E380" s="116">
        <v>0</v>
      </c>
      <c r="F380" s="116">
        <v>6.7</v>
      </c>
      <c r="G380" s="116">
        <v>0</v>
      </c>
      <c r="H380" s="108"/>
      <c r="I380" s="110"/>
      <c r="J380" s="23">
        <f t="shared" si="6"/>
        <v>-6.7</v>
      </c>
      <c r="K380" s="8">
        <f t="shared" si="7"/>
        <v>1</v>
      </c>
    </row>
    <row r="381" spans="1:11" x14ac:dyDescent="0.25">
      <c r="A381" s="150">
        <v>144</v>
      </c>
      <c r="B381" s="96" t="s">
        <v>137</v>
      </c>
      <c r="C381" s="116">
        <v>22.1</v>
      </c>
      <c r="D381" s="116">
        <v>22.1</v>
      </c>
      <c r="E381" s="116">
        <v>0</v>
      </c>
      <c r="F381" s="116">
        <v>22.1</v>
      </c>
      <c r="G381" s="116">
        <v>22.1</v>
      </c>
      <c r="H381" s="108"/>
      <c r="I381" s="110"/>
      <c r="J381" s="23">
        <f t="shared" si="6"/>
        <v>0</v>
      </c>
      <c r="K381" s="8">
        <f t="shared" si="7"/>
        <v>1</v>
      </c>
    </row>
    <row r="382" spans="1:11" x14ac:dyDescent="0.25">
      <c r="A382" s="150">
        <v>145</v>
      </c>
      <c r="B382" s="96" t="s">
        <v>138</v>
      </c>
      <c r="C382" s="116">
        <v>9.5</v>
      </c>
      <c r="D382" s="116">
        <v>9.5</v>
      </c>
      <c r="E382" s="116">
        <v>0</v>
      </c>
      <c r="F382" s="116">
        <v>9.5</v>
      </c>
      <c r="G382" s="116">
        <v>0</v>
      </c>
      <c r="H382" s="108"/>
      <c r="I382" s="110"/>
      <c r="J382" s="23">
        <f t="shared" si="6"/>
        <v>-9.5</v>
      </c>
      <c r="K382" s="8">
        <f t="shared" si="7"/>
        <v>1</v>
      </c>
    </row>
    <row r="383" spans="1:11" x14ac:dyDescent="0.25">
      <c r="A383" s="150">
        <v>146</v>
      </c>
      <c r="B383" s="96" t="s">
        <v>139</v>
      </c>
      <c r="C383" s="116">
        <v>8</v>
      </c>
      <c r="D383" s="116">
        <v>0</v>
      </c>
      <c r="E383" s="116">
        <v>0</v>
      </c>
      <c r="F383" s="116">
        <v>0</v>
      </c>
      <c r="G383" s="116">
        <v>0</v>
      </c>
      <c r="H383" s="108"/>
      <c r="I383" s="110"/>
      <c r="J383" s="23">
        <f t="shared" si="6"/>
        <v>-8</v>
      </c>
      <c r="K383" s="8">
        <f t="shared" si="7"/>
        <v>1</v>
      </c>
    </row>
    <row r="384" spans="1:11" x14ac:dyDescent="0.25">
      <c r="A384" s="150">
        <v>147</v>
      </c>
      <c r="B384" s="96" t="s">
        <v>140</v>
      </c>
      <c r="C384" s="116">
        <v>15.8</v>
      </c>
      <c r="D384" s="116">
        <v>15.8</v>
      </c>
      <c r="E384" s="116">
        <v>0</v>
      </c>
      <c r="F384" s="116">
        <v>15.8</v>
      </c>
      <c r="G384" s="116">
        <v>15.8</v>
      </c>
      <c r="H384" s="108"/>
      <c r="I384" s="110"/>
      <c r="J384" s="23">
        <f t="shared" si="6"/>
        <v>0</v>
      </c>
      <c r="K384" s="8">
        <f t="shared" si="7"/>
        <v>1</v>
      </c>
    </row>
    <row r="385" spans="1:11" x14ac:dyDescent="0.25">
      <c r="A385" s="150">
        <v>148</v>
      </c>
      <c r="B385" s="96" t="s">
        <v>141</v>
      </c>
      <c r="C385" s="116">
        <v>75.5</v>
      </c>
      <c r="D385" s="116">
        <v>75.5</v>
      </c>
      <c r="E385" s="116">
        <v>0</v>
      </c>
      <c r="F385" s="116">
        <v>75.5</v>
      </c>
      <c r="G385" s="116">
        <v>75.5</v>
      </c>
      <c r="H385" s="108"/>
      <c r="I385" s="110"/>
      <c r="J385" s="23">
        <f t="shared" si="6"/>
        <v>0</v>
      </c>
      <c r="K385" s="8">
        <f t="shared" si="7"/>
        <v>1</v>
      </c>
    </row>
    <row r="386" spans="1:11" x14ac:dyDescent="0.25">
      <c r="A386" s="150">
        <v>149</v>
      </c>
      <c r="B386" s="96" t="s">
        <v>385</v>
      </c>
      <c r="C386" s="116">
        <v>25.9</v>
      </c>
      <c r="D386" s="116">
        <v>25.9</v>
      </c>
      <c r="E386" s="116">
        <v>0</v>
      </c>
      <c r="F386" s="116">
        <v>25.9</v>
      </c>
      <c r="G386" s="116">
        <v>25.9</v>
      </c>
      <c r="H386" s="108"/>
      <c r="I386" s="110"/>
      <c r="J386" s="23">
        <f t="shared" si="6"/>
        <v>0</v>
      </c>
      <c r="K386" s="8">
        <f t="shared" si="7"/>
        <v>1</v>
      </c>
    </row>
    <row r="387" spans="1:11" x14ac:dyDescent="0.25">
      <c r="A387" s="150">
        <v>150</v>
      </c>
      <c r="B387" s="96" t="s">
        <v>386</v>
      </c>
      <c r="C387" s="116">
        <v>22.3</v>
      </c>
      <c r="D387" s="116">
        <v>22.3</v>
      </c>
      <c r="E387" s="116">
        <v>0</v>
      </c>
      <c r="F387" s="116">
        <v>22.3</v>
      </c>
      <c r="G387" s="116">
        <v>0</v>
      </c>
      <c r="H387" s="108"/>
      <c r="I387" s="110"/>
      <c r="J387" s="23">
        <f t="shared" si="6"/>
        <v>-22.3</v>
      </c>
      <c r="K387" s="8">
        <f t="shared" si="7"/>
        <v>1</v>
      </c>
    </row>
    <row r="388" spans="1:11" x14ac:dyDescent="0.25">
      <c r="A388" s="150">
        <v>151</v>
      </c>
      <c r="B388" s="96" t="s">
        <v>387</v>
      </c>
      <c r="C388" s="116">
        <v>6.9</v>
      </c>
      <c r="D388" s="116">
        <v>6.9</v>
      </c>
      <c r="E388" s="116">
        <v>0</v>
      </c>
      <c r="F388" s="116">
        <v>6.9</v>
      </c>
      <c r="G388" s="116">
        <v>6.9</v>
      </c>
      <c r="H388" s="108"/>
      <c r="I388" s="110"/>
      <c r="J388" s="23">
        <f t="shared" si="6"/>
        <v>0</v>
      </c>
      <c r="K388" s="8">
        <f t="shared" si="7"/>
        <v>1</v>
      </c>
    </row>
    <row r="389" spans="1:11" x14ac:dyDescent="0.25">
      <c r="A389" s="150">
        <v>152</v>
      </c>
      <c r="B389" s="96" t="s">
        <v>388</v>
      </c>
      <c r="C389" s="116">
        <v>2.5</v>
      </c>
      <c r="D389" s="116">
        <v>0</v>
      </c>
      <c r="E389" s="116">
        <v>0</v>
      </c>
      <c r="F389" s="116">
        <v>0</v>
      </c>
      <c r="G389" s="116">
        <v>2.5</v>
      </c>
      <c r="H389" s="108"/>
      <c r="I389" s="110"/>
      <c r="J389" s="23">
        <f t="shared" si="6"/>
        <v>0</v>
      </c>
      <c r="K389" s="8">
        <f t="shared" si="7"/>
        <v>1</v>
      </c>
    </row>
    <row r="390" spans="1:11" ht="30" x14ac:dyDescent="0.25">
      <c r="A390" s="150">
        <v>153</v>
      </c>
      <c r="B390" s="96" t="s">
        <v>223</v>
      </c>
      <c r="C390" s="116">
        <v>3.5</v>
      </c>
      <c r="D390" s="116">
        <v>3.5</v>
      </c>
      <c r="E390" s="116">
        <v>0</v>
      </c>
      <c r="F390" s="116">
        <v>3.5</v>
      </c>
      <c r="G390" s="116">
        <v>3.5</v>
      </c>
      <c r="H390" s="108"/>
      <c r="I390" s="110"/>
      <c r="J390" s="23">
        <f t="shared" si="6"/>
        <v>0</v>
      </c>
      <c r="K390" s="8">
        <f t="shared" si="7"/>
        <v>1</v>
      </c>
    </row>
    <row r="391" spans="1:11" x14ac:dyDescent="0.25">
      <c r="A391" s="150">
        <v>154</v>
      </c>
      <c r="B391" s="96" t="s">
        <v>147</v>
      </c>
      <c r="C391" s="116">
        <v>22.4</v>
      </c>
      <c r="D391" s="116">
        <v>22.4</v>
      </c>
      <c r="E391" s="116">
        <v>0</v>
      </c>
      <c r="F391" s="116">
        <v>22.4</v>
      </c>
      <c r="G391" s="116">
        <v>22.4</v>
      </c>
      <c r="H391" s="108"/>
      <c r="I391" s="110"/>
      <c r="J391" s="23">
        <f t="shared" si="6"/>
        <v>0</v>
      </c>
      <c r="K391" s="8">
        <f t="shared" si="7"/>
        <v>1</v>
      </c>
    </row>
    <row r="392" spans="1:11" x14ac:dyDescent="0.25">
      <c r="A392" s="150">
        <v>155</v>
      </c>
      <c r="B392" s="96" t="s">
        <v>390</v>
      </c>
      <c r="C392" s="116">
        <v>2.4</v>
      </c>
      <c r="D392" s="116">
        <v>2.4</v>
      </c>
      <c r="E392" s="116">
        <v>0</v>
      </c>
      <c r="F392" s="116">
        <v>2.4</v>
      </c>
      <c r="G392" s="116">
        <v>2.4</v>
      </c>
      <c r="H392" s="108"/>
      <c r="I392" s="110"/>
      <c r="J392" s="23">
        <f t="shared" si="6"/>
        <v>0</v>
      </c>
      <c r="K392" s="8">
        <f t="shared" si="7"/>
        <v>1</v>
      </c>
    </row>
    <row r="393" spans="1:11" ht="30" x14ac:dyDescent="0.25">
      <c r="A393" s="150">
        <v>156</v>
      </c>
      <c r="B393" s="96" t="s">
        <v>391</v>
      </c>
      <c r="C393" s="116">
        <v>18.2</v>
      </c>
      <c r="D393" s="116">
        <v>18.2</v>
      </c>
      <c r="E393" s="116">
        <v>0</v>
      </c>
      <c r="F393" s="116">
        <v>18.2</v>
      </c>
      <c r="G393" s="116">
        <v>18.2</v>
      </c>
      <c r="H393" s="108"/>
      <c r="I393" s="110"/>
      <c r="J393" s="23">
        <f t="shared" si="6"/>
        <v>0</v>
      </c>
      <c r="K393" s="8">
        <f t="shared" si="7"/>
        <v>1</v>
      </c>
    </row>
    <row r="394" spans="1:11" x14ac:dyDescent="0.25">
      <c r="A394" s="150">
        <v>157</v>
      </c>
      <c r="B394" s="96" t="s">
        <v>392</v>
      </c>
      <c r="C394" s="116">
        <v>7</v>
      </c>
      <c r="D394" s="116">
        <v>7</v>
      </c>
      <c r="E394" s="116">
        <v>0</v>
      </c>
      <c r="F394" s="116">
        <v>7</v>
      </c>
      <c r="G394" s="116">
        <v>6.2</v>
      </c>
      <c r="H394" s="108"/>
      <c r="I394" s="110"/>
      <c r="J394" s="23">
        <f t="shared" si="6"/>
        <v>-0.79999999999999982</v>
      </c>
      <c r="K394" s="8">
        <f t="shared" si="7"/>
        <v>1</v>
      </c>
    </row>
    <row r="395" spans="1:11" x14ac:dyDescent="0.25">
      <c r="A395" s="150">
        <v>158</v>
      </c>
      <c r="B395" s="96" t="s">
        <v>151</v>
      </c>
      <c r="C395" s="116">
        <v>24.4</v>
      </c>
      <c r="D395" s="116">
        <v>24.4</v>
      </c>
      <c r="E395" s="116">
        <v>0</v>
      </c>
      <c r="F395" s="116">
        <v>24.4</v>
      </c>
      <c r="G395" s="116">
        <v>24.4</v>
      </c>
      <c r="H395" s="108"/>
      <c r="I395" s="110"/>
      <c r="J395" s="23">
        <f t="shared" si="6"/>
        <v>0</v>
      </c>
      <c r="K395" s="8">
        <f t="shared" si="7"/>
        <v>1</v>
      </c>
    </row>
    <row r="396" spans="1:11" x14ac:dyDescent="0.25">
      <c r="A396" s="150">
        <v>159</v>
      </c>
      <c r="B396" s="96" t="s">
        <v>152</v>
      </c>
      <c r="C396" s="116">
        <v>14.1</v>
      </c>
      <c r="D396" s="116">
        <v>14.1</v>
      </c>
      <c r="E396" s="116">
        <v>0</v>
      </c>
      <c r="F396" s="116">
        <v>14.1</v>
      </c>
      <c r="G396" s="116">
        <v>14.1</v>
      </c>
      <c r="H396" s="108"/>
      <c r="I396" s="110"/>
      <c r="J396" s="23">
        <f t="shared" si="6"/>
        <v>0</v>
      </c>
      <c r="K396" s="8">
        <f t="shared" si="7"/>
        <v>1</v>
      </c>
    </row>
    <row r="397" spans="1:11" x14ac:dyDescent="0.25">
      <c r="A397" s="150">
        <v>160</v>
      </c>
      <c r="B397" s="96" t="s">
        <v>394</v>
      </c>
      <c r="C397" s="116">
        <v>17.399999999999999</v>
      </c>
      <c r="D397" s="116">
        <v>17.399999999999999</v>
      </c>
      <c r="E397" s="116">
        <v>0</v>
      </c>
      <c r="F397" s="116">
        <v>17.399999999999999</v>
      </c>
      <c r="G397" s="116">
        <v>12.1</v>
      </c>
      <c r="H397" s="108"/>
      <c r="I397" s="110"/>
      <c r="J397" s="23">
        <f t="shared" si="6"/>
        <v>-5.2999999999999989</v>
      </c>
      <c r="K397" s="8">
        <f t="shared" si="7"/>
        <v>1</v>
      </c>
    </row>
    <row r="398" spans="1:11" x14ac:dyDescent="0.25">
      <c r="A398" s="150">
        <v>161</v>
      </c>
      <c r="B398" s="96" t="s">
        <v>395</v>
      </c>
      <c r="C398" s="116">
        <v>7.4</v>
      </c>
      <c r="D398" s="116">
        <v>7.4</v>
      </c>
      <c r="E398" s="116">
        <v>0</v>
      </c>
      <c r="F398" s="116">
        <v>7.4</v>
      </c>
      <c r="G398" s="116">
        <v>0</v>
      </c>
      <c r="H398" s="108"/>
      <c r="I398" s="110"/>
      <c r="J398" s="23">
        <f t="shared" si="6"/>
        <v>-7.4</v>
      </c>
      <c r="K398" s="8">
        <f t="shared" si="7"/>
        <v>1</v>
      </c>
    </row>
    <row r="399" spans="1:11" x14ac:dyDescent="0.25">
      <c r="A399" s="150">
        <v>162</v>
      </c>
      <c r="B399" s="96" t="s">
        <v>396</v>
      </c>
      <c r="C399" s="116">
        <v>6.1</v>
      </c>
      <c r="D399" s="116">
        <v>6.1</v>
      </c>
      <c r="E399" s="116">
        <v>0</v>
      </c>
      <c r="F399" s="116">
        <v>6.1</v>
      </c>
      <c r="G399" s="116">
        <v>6.1</v>
      </c>
      <c r="H399" s="108"/>
      <c r="I399" s="110"/>
      <c r="J399" s="23">
        <f t="shared" si="6"/>
        <v>0</v>
      </c>
      <c r="K399" s="8">
        <f t="shared" si="7"/>
        <v>1</v>
      </c>
    </row>
    <row r="400" spans="1:11" x14ac:dyDescent="0.25">
      <c r="A400" s="150">
        <v>163</v>
      </c>
      <c r="B400" s="96" t="s">
        <v>397</v>
      </c>
      <c r="C400" s="116">
        <v>8.6</v>
      </c>
      <c r="D400" s="116">
        <v>8.6</v>
      </c>
      <c r="E400" s="116">
        <v>0</v>
      </c>
      <c r="F400" s="116">
        <v>8.6</v>
      </c>
      <c r="G400" s="116">
        <v>8.6</v>
      </c>
      <c r="H400" s="108"/>
      <c r="I400" s="110"/>
      <c r="J400" s="23">
        <f t="shared" si="6"/>
        <v>0</v>
      </c>
      <c r="K400" s="8">
        <f t="shared" si="7"/>
        <v>1</v>
      </c>
    </row>
    <row r="401" spans="1:11" x14ac:dyDescent="0.25">
      <c r="A401" s="150">
        <v>164</v>
      </c>
      <c r="B401" s="96" t="s">
        <v>398</v>
      </c>
      <c r="C401" s="116">
        <v>15.1</v>
      </c>
      <c r="D401" s="116">
        <v>15.1</v>
      </c>
      <c r="E401" s="116">
        <v>0</v>
      </c>
      <c r="F401" s="116">
        <v>15.1</v>
      </c>
      <c r="G401" s="116">
        <v>15.1</v>
      </c>
      <c r="H401" s="108"/>
      <c r="I401" s="110"/>
      <c r="J401" s="23">
        <f t="shared" si="6"/>
        <v>0</v>
      </c>
      <c r="K401" s="8">
        <f t="shared" si="7"/>
        <v>1</v>
      </c>
    </row>
    <row r="402" spans="1:11" x14ac:dyDescent="0.25">
      <c r="A402" s="150">
        <v>165</v>
      </c>
      <c r="B402" s="96" t="s">
        <v>399</v>
      </c>
      <c r="C402" s="116">
        <v>10.4</v>
      </c>
      <c r="D402" s="116">
        <v>10.4</v>
      </c>
      <c r="E402" s="116">
        <v>0</v>
      </c>
      <c r="F402" s="116">
        <v>10.4</v>
      </c>
      <c r="G402" s="116">
        <v>9.5</v>
      </c>
      <c r="H402" s="108"/>
      <c r="I402" s="110"/>
      <c r="J402" s="23">
        <f t="shared" si="6"/>
        <v>-0.90000000000000036</v>
      </c>
      <c r="K402" s="8">
        <f t="shared" si="7"/>
        <v>1</v>
      </c>
    </row>
    <row r="403" spans="1:11" x14ac:dyDescent="0.25">
      <c r="A403" s="150">
        <v>166</v>
      </c>
      <c r="B403" s="96" t="s">
        <v>400</v>
      </c>
      <c r="C403" s="116">
        <v>10.1</v>
      </c>
      <c r="D403" s="116">
        <v>10.1</v>
      </c>
      <c r="E403" s="116">
        <v>0</v>
      </c>
      <c r="F403" s="116">
        <v>10.1</v>
      </c>
      <c r="G403" s="116">
        <v>10.1</v>
      </c>
      <c r="H403" s="108"/>
      <c r="I403" s="110"/>
      <c r="J403" s="23">
        <f t="shared" si="6"/>
        <v>0</v>
      </c>
      <c r="K403" s="8">
        <f t="shared" si="7"/>
        <v>1</v>
      </c>
    </row>
    <row r="404" spans="1:11" x14ac:dyDescent="0.25">
      <c r="A404" s="150">
        <v>167</v>
      </c>
      <c r="B404" s="96" t="s">
        <v>160</v>
      </c>
      <c r="C404" s="116">
        <v>152</v>
      </c>
      <c r="D404" s="116">
        <v>152</v>
      </c>
      <c r="E404" s="116">
        <v>0</v>
      </c>
      <c r="F404" s="116">
        <v>152</v>
      </c>
      <c r="G404" s="116">
        <v>152</v>
      </c>
      <c r="H404" s="108"/>
      <c r="I404" s="110"/>
      <c r="J404" s="23">
        <f t="shared" si="6"/>
        <v>0</v>
      </c>
      <c r="K404" s="8">
        <f t="shared" si="7"/>
        <v>1</v>
      </c>
    </row>
    <row r="405" spans="1:11" x14ac:dyDescent="0.25">
      <c r="A405" s="150">
        <v>168</v>
      </c>
      <c r="B405" s="96" t="s">
        <v>161</v>
      </c>
      <c r="C405" s="116">
        <v>3.3</v>
      </c>
      <c r="D405" s="116">
        <v>0</v>
      </c>
      <c r="E405" s="116">
        <v>0</v>
      </c>
      <c r="F405" s="116">
        <v>0</v>
      </c>
      <c r="G405" s="116">
        <v>0</v>
      </c>
      <c r="H405" s="108"/>
      <c r="I405" s="110"/>
      <c r="J405" s="23">
        <f t="shared" si="6"/>
        <v>-3.3</v>
      </c>
      <c r="K405" s="8">
        <f t="shared" si="7"/>
        <v>1</v>
      </c>
    </row>
    <row r="406" spans="1:11" x14ac:dyDescent="0.25">
      <c r="A406" s="150">
        <v>169</v>
      </c>
      <c r="B406" s="96" t="s">
        <v>162</v>
      </c>
      <c r="C406" s="116">
        <v>26.4</v>
      </c>
      <c r="D406" s="116">
        <v>21.2</v>
      </c>
      <c r="E406" s="116">
        <v>0</v>
      </c>
      <c r="F406" s="116">
        <v>21.2</v>
      </c>
      <c r="G406" s="116">
        <v>7.3</v>
      </c>
      <c r="H406" s="108"/>
      <c r="I406" s="110"/>
      <c r="J406" s="23">
        <f t="shared" si="6"/>
        <v>-19.099999999999998</v>
      </c>
      <c r="K406" s="8">
        <f t="shared" si="7"/>
        <v>1</v>
      </c>
    </row>
    <row r="407" spans="1:11" x14ac:dyDescent="0.25">
      <c r="A407" s="150">
        <v>170</v>
      </c>
      <c r="B407" s="96" t="s">
        <v>163</v>
      </c>
      <c r="C407" s="116">
        <v>16.2</v>
      </c>
      <c r="D407" s="116">
        <v>16.2</v>
      </c>
      <c r="E407" s="116">
        <v>0</v>
      </c>
      <c r="F407" s="116">
        <v>16.2</v>
      </c>
      <c r="G407" s="116">
        <v>16.2</v>
      </c>
      <c r="H407" s="108"/>
      <c r="I407" s="110"/>
      <c r="J407" s="23">
        <f t="shared" si="6"/>
        <v>0</v>
      </c>
      <c r="K407" s="8">
        <f t="shared" si="7"/>
        <v>1</v>
      </c>
    </row>
    <row r="408" spans="1:11" x14ac:dyDescent="0.25">
      <c r="A408" s="150">
        <v>171</v>
      </c>
      <c r="B408" s="96" t="s">
        <v>164</v>
      </c>
      <c r="C408" s="116">
        <v>7.1</v>
      </c>
      <c r="D408" s="116">
        <v>7.1</v>
      </c>
      <c r="E408" s="116">
        <v>0</v>
      </c>
      <c r="F408" s="116">
        <v>7.1</v>
      </c>
      <c r="G408" s="116">
        <v>7.1</v>
      </c>
      <c r="H408" s="108"/>
      <c r="I408" s="110"/>
      <c r="J408" s="23">
        <f t="shared" si="6"/>
        <v>0</v>
      </c>
      <c r="K408" s="8">
        <f t="shared" si="7"/>
        <v>1</v>
      </c>
    </row>
    <row r="409" spans="1:11" x14ac:dyDescent="0.25">
      <c r="A409" s="150">
        <v>172</v>
      </c>
      <c r="B409" s="96" t="s">
        <v>165</v>
      </c>
      <c r="C409" s="116">
        <v>11</v>
      </c>
      <c r="D409" s="116">
        <v>11</v>
      </c>
      <c r="E409" s="116">
        <v>11</v>
      </c>
      <c r="F409" s="116">
        <v>0</v>
      </c>
      <c r="G409" s="116">
        <v>0</v>
      </c>
      <c r="H409" s="108"/>
      <c r="I409" s="110"/>
      <c r="J409" s="23">
        <f t="shared" si="6"/>
        <v>-11</v>
      </c>
      <c r="K409" s="8">
        <f t="shared" si="7"/>
        <v>1</v>
      </c>
    </row>
    <row r="410" spans="1:11" x14ac:dyDescent="0.25">
      <c r="A410" s="150">
        <v>173</v>
      </c>
      <c r="B410" s="96" t="s">
        <v>166</v>
      </c>
      <c r="C410" s="116">
        <v>23.4</v>
      </c>
      <c r="D410" s="116">
        <v>23.4</v>
      </c>
      <c r="E410" s="116">
        <v>0</v>
      </c>
      <c r="F410" s="116">
        <v>23.4</v>
      </c>
      <c r="G410" s="116">
        <v>19.670999999999999</v>
      </c>
      <c r="H410" s="108"/>
      <c r="I410" s="110"/>
      <c r="J410" s="23">
        <f t="shared" si="6"/>
        <v>-3.7289999999999992</v>
      </c>
      <c r="K410" s="8">
        <f t="shared" si="7"/>
        <v>1</v>
      </c>
    </row>
    <row r="411" spans="1:11" x14ac:dyDescent="0.25">
      <c r="A411" s="150">
        <v>174</v>
      </c>
      <c r="B411" s="96" t="s">
        <v>167</v>
      </c>
      <c r="C411" s="116">
        <v>13.3</v>
      </c>
      <c r="D411" s="116">
        <v>12.9</v>
      </c>
      <c r="E411" s="116">
        <v>0</v>
      </c>
      <c r="F411" s="116">
        <v>12.9</v>
      </c>
      <c r="G411" s="116">
        <v>9.8000000000000007</v>
      </c>
      <c r="H411" s="108"/>
      <c r="I411" s="110"/>
      <c r="J411" s="23">
        <f t="shared" si="6"/>
        <v>-3.5</v>
      </c>
      <c r="K411" s="8">
        <f t="shared" si="7"/>
        <v>1</v>
      </c>
    </row>
    <row r="412" spans="1:11" x14ac:dyDescent="0.25">
      <c r="A412" s="150">
        <v>175</v>
      </c>
      <c r="B412" s="96" t="s">
        <v>168</v>
      </c>
      <c r="C412" s="116">
        <v>7.5</v>
      </c>
      <c r="D412" s="116">
        <v>7.5</v>
      </c>
      <c r="E412" s="116">
        <v>0</v>
      </c>
      <c r="F412" s="116">
        <v>7.5</v>
      </c>
      <c r="G412" s="116">
        <v>7.5</v>
      </c>
      <c r="H412" s="108"/>
      <c r="I412" s="110"/>
      <c r="J412" s="23">
        <f t="shared" si="6"/>
        <v>0</v>
      </c>
      <c r="K412" s="8">
        <f t="shared" si="7"/>
        <v>1</v>
      </c>
    </row>
    <row r="413" spans="1:11" x14ac:dyDescent="0.25">
      <c r="A413" s="150">
        <v>176</v>
      </c>
      <c r="B413" s="96" t="s">
        <v>169</v>
      </c>
      <c r="C413" s="116">
        <v>15.7</v>
      </c>
      <c r="D413" s="116">
        <v>8.1</v>
      </c>
      <c r="E413" s="116">
        <v>0</v>
      </c>
      <c r="F413" s="116">
        <v>8.1</v>
      </c>
      <c r="G413" s="116">
        <v>15.7</v>
      </c>
      <c r="H413" s="108"/>
      <c r="I413" s="110"/>
      <c r="J413" s="23">
        <f t="shared" si="6"/>
        <v>0</v>
      </c>
      <c r="K413" s="8">
        <f t="shared" si="7"/>
        <v>1</v>
      </c>
    </row>
    <row r="414" spans="1:11" x14ac:dyDescent="0.25">
      <c r="A414" s="150">
        <v>177</v>
      </c>
      <c r="B414" s="96" t="s">
        <v>170</v>
      </c>
      <c r="C414" s="116">
        <v>22.7</v>
      </c>
      <c r="D414" s="116">
        <v>9.1999999999999993</v>
      </c>
      <c r="E414" s="116">
        <v>0</v>
      </c>
      <c r="F414" s="116">
        <v>9.1999999999999993</v>
      </c>
      <c r="G414" s="116">
        <v>4.7</v>
      </c>
      <c r="H414" s="108"/>
      <c r="I414" s="110"/>
      <c r="J414" s="23">
        <f t="shared" si="6"/>
        <v>-18</v>
      </c>
      <c r="K414" s="8">
        <f t="shared" si="7"/>
        <v>1</v>
      </c>
    </row>
    <row r="415" spans="1:11" x14ac:dyDescent="0.25">
      <c r="A415" s="150">
        <v>178</v>
      </c>
      <c r="B415" s="96" t="s">
        <v>171</v>
      </c>
      <c r="C415" s="116">
        <v>43.4</v>
      </c>
      <c r="D415" s="116">
        <v>11.9</v>
      </c>
      <c r="E415" s="116">
        <v>0</v>
      </c>
      <c r="F415" s="116">
        <v>11.9</v>
      </c>
      <c r="G415" s="116">
        <v>11.9</v>
      </c>
      <c r="H415" s="108"/>
      <c r="I415" s="110"/>
      <c r="J415" s="23">
        <f t="shared" si="6"/>
        <v>-31.5</v>
      </c>
      <c r="K415" s="8">
        <f t="shared" si="7"/>
        <v>1</v>
      </c>
    </row>
    <row r="416" spans="1:11" x14ac:dyDescent="0.25">
      <c r="A416" s="150">
        <v>179</v>
      </c>
      <c r="B416" s="96" t="s">
        <v>172</v>
      </c>
      <c r="C416" s="116">
        <v>18.899999999999999</v>
      </c>
      <c r="D416" s="116">
        <v>0</v>
      </c>
      <c r="E416" s="116">
        <v>0</v>
      </c>
      <c r="F416" s="116">
        <v>0</v>
      </c>
      <c r="G416" s="116">
        <v>18.899999999999999</v>
      </c>
      <c r="H416" s="108"/>
      <c r="I416" s="110"/>
      <c r="J416" s="23">
        <f t="shared" si="6"/>
        <v>0</v>
      </c>
      <c r="K416" s="8">
        <f t="shared" si="7"/>
        <v>1</v>
      </c>
    </row>
    <row r="417" spans="1:11" x14ac:dyDescent="0.25">
      <c r="A417" s="150">
        <v>180</v>
      </c>
      <c r="B417" s="96" t="s">
        <v>453</v>
      </c>
      <c r="C417" s="116">
        <v>13.7</v>
      </c>
      <c r="D417" s="116">
        <v>13.2</v>
      </c>
      <c r="E417" s="116">
        <v>0</v>
      </c>
      <c r="F417" s="116">
        <v>13.2</v>
      </c>
      <c r="G417" s="116">
        <v>13.2</v>
      </c>
      <c r="H417" s="108"/>
      <c r="I417" s="110"/>
      <c r="J417" s="23">
        <f t="shared" si="6"/>
        <v>-0.5</v>
      </c>
      <c r="K417" s="8">
        <f t="shared" si="7"/>
        <v>1</v>
      </c>
    </row>
    <row r="418" spans="1:11" x14ac:dyDescent="0.25">
      <c r="A418" s="150">
        <v>181</v>
      </c>
      <c r="B418" s="96" t="s">
        <v>174</v>
      </c>
      <c r="C418" s="116">
        <v>13.2</v>
      </c>
      <c r="D418" s="116">
        <v>13.2</v>
      </c>
      <c r="E418" s="116">
        <v>0</v>
      </c>
      <c r="F418" s="116">
        <v>13.2</v>
      </c>
      <c r="G418" s="116">
        <v>8.6</v>
      </c>
      <c r="H418" s="108"/>
      <c r="I418" s="110"/>
      <c r="J418" s="23">
        <f t="shared" si="6"/>
        <v>-4.5999999999999996</v>
      </c>
      <c r="K418" s="8">
        <f t="shared" si="7"/>
        <v>1</v>
      </c>
    </row>
    <row r="419" spans="1:11" x14ac:dyDescent="0.25">
      <c r="A419" s="150">
        <v>182</v>
      </c>
      <c r="B419" s="96" t="s">
        <v>175</v>
      </c>
      <c r="C419" s="116">
        <v>2.2000000000000002</v>
      </c>
      <c r="D419" s="116">
        <v>0</v>
      </c>
      <c r="E419" s="116">
        <v>0</v>
      </c>
      <c r="F419" s="116">
        <v>0</v>
      </c>
      <c r="G419" s="116">
        <v>2.2000000000000002</v>
      </c>
      <c r="H419" s="108"/>
      <c r="I419" s="110"/>
      <c r="J419" s="23">
        <f t="shared" si="6"/>
        <v>0</v>
      </c>
      <c r="K419" s="8">
        <f t="shared" si="7"/>
        <v>1</v>
      </c>
    </row>
    <row r="420" spans="1:11" x14ac:dyDescent="0.25">
      <c r="A420" s="150">
        <v>183</v>
      </c>
      <c r="B420" s="96" t="s">
        <v>176</v>
      </c>
      <c r="C420" s="116">
        <v>33.1</v>
      </c>
      <c r="D420" s="116">
        <v>33.1</v>
      </c>
      <c r="E420" s="116">
        <v>0</v>
      </c>
      <c r="F420" s="116">
        <v>33.1</v>
      </c>
      <c r="G420" s="116">
        <v>13.9</v>
      </c>
      <c r="H420" s="108"/>
      <c r="I420" s="110"/>
      <c r="J420" s="23">
        <f t="shared" si="6"/>
        <v>-19.200000000000003</v>
      </c>
      <c r="K420" s="8">
        <f t="shared" si="7"/>
        <v>1</v>
      </c>
    </row>
    <row r="421" spans="1:11" x14ac:dyDescent="0.25">
      <c r="A421" s="150">
        <v>184</v>
      </c>
      <c r="B421" s="96" t="s">
        <v>177</v>
      </c>
      <c r="C421" s="116">
        <v>9.3000000000000007</v>
      </c>
      <c r="D421" s="116">
        <v>9.3000000000000007</v>
      </c>
      <c r="E421" s="116">
        <v>0</v>
      </c>
      <c r="F421" s="116">
        <v>9.3000000000000007</v>
      </c>
      <c r="G421" s="116">
        <v>0</v>
      </c>
      <c r="H421" s="108"/>
      <c r="I421" s="110"/>
      <c r="J421" s="23">
        <f t="shared" si="6"/>
        <v>-9.3000000000000007</v>
      </c>
      <c r="K421" s="8">
        <f t="shared" si="7"/>
        <v>1</v>
      </c>
    </row>
    <row r="422" spans="1:11" x14ac:dyDescent="0.25">
      <c r="A422" s="150">
        <v>185</v>
      </c>
      <c r="B422" s="96" t="s">
        <v>178</v>
      </c>
      <c r="C422" s="116">
        <v>26.3</v>
      </c>
      <c r="D422" s="116">
        <v>5.7</v>
      </c>
      <c r="E422" s="116">
        <v>0</v>
      </c>
      <c r="F422" s="116">
        <v>5.7</v>
      </c>
      <c r="G422" s="116">
        <v>7.8</v>
      </c>
      <c r="H422" s="108"/>
      <c r="I422" s="110"/>
      <c r="J422" s="23">
        <f t="shared" si="6"/>
        <v>-18.5</v>
      </c>
      <c r="K422" s="8">
        <f t="shared" si="7"/>
        <v>1</v>
      </c>
    </row>
    <row r="423" spans="1:11" x14ac:dyDescent="0.25">
      <c r="A423" s="150">
        <v>186</v>
      </c>
      <c r="B423" s="96" t="s">
        <v>179</v>
      </c>
      <c r="C423" s="116">
        <v>5.5</v>
      </c>
      <c r="D423" s="116">
        <v>0</v>
      </c>
      <c r="E423" s="116">
        <v>0</v>
      </c>
      <c r="F423" s="116">
        <v>0</v>
      </c>
      <c r="G423" s="116">
        <v>0</v>
      </c>
      <c r="H423" s="108"/>
      <c r="I423" s="110"/>
      <c r="J423" s="23">
        <f t="shared" si="6"/>
        <v>-5.5</v>
      </c>
      <c r="K423" s="8">
        <f t="shared" si="7"/>
        <v>1</v>
      </c>
    </row>
    <row r="424" spans="1:11" x14ac:dyDescent="0.25">
      <c r="A424" s="150">
        <v>187</v>
      </c>
      <c r="B424" s="96" t="s">
        <v>180</v>
      </c>
      <c r="C424" s="116">
        <v>22.89</v>
      </c>
      <c r="D424" s="116">
        <v>9.75</v>
      </c>
      <c r="E424" s="116">
        <v>0</v>
      </c>
      <c r="F424" s="116">
        <v>9.75</v>
      </c>
      <c r="G424" s="116">
        <v>9.7899999999999991</v>
      </c>
      <c r="H424" s="108"/>
      <c r="I424" s="110"/>
      <c r="J424" s="23">
        <f t="shared" si="6"/>
        <v>-13.100000000000001</v>
      </c>
      <c r="K424" s="8">
        <f t="shared" si="7"/>
        <v>1</v>
      </c>
    </row>
    <row r="425" spans="1:11" x14ac:dyDescent="0.25">
      <c r="A425" s="150">
        <v>188</v>
      </c>
      <c r="B425" s="96" t="s">
        <v>181</v>
      </c>
      <c r="C425" s="116">
        <v>34.299999999999997</v>
      </c>
      <c r="D425" s="116">
        <v>34.299999999999997</v>
      </c>
      <c r="E425" s="116">
        <v>0</v>
      </c>
      <c r="F425" s="116">
        <v>34.299999999999997</v>
      </c>
      <c r="G425" s="116">
        <v>9.1999999999999993</v>
      </c>
      <c r="H425" s="108"/>
      <c r="I425" s="110"/>
      <c r="J425" s="23">
        <f t="shared" si="6"/>
        <v>-25.099999999999998</v>
      </c>
      <c r="K425" s="8">
        <f t="shared" si="7"/>
        <v>1</v>
      </c>
    </row>
    <row r="426" spans="1:11" x14ac:dyDescent="0.25">
      <c r="A426" s="150">
        <v>189</v>
      </c>
      <c r="B426" s="96" t="s">
        <v>182</v>
      </c>
      <c r="C426" s="116">
        <v>12.2</v>
      </c>
      <c r="D426" s="116">
        <v>12.2</v>
      </c>
      <c r="E426" s="116">
        <v>0</v>
      </c>
      <c r="F426" s="116">
        <v>12.2</v>
      </c>
      <c r="G426" s="116">
        <v>12.2</v>
      </c>
      <c r="H426" s="108"/>
      <c r="I426" s="110"/>
      <c r="J426" s="23">
        <f t="shared" si="6"/>
        <v>0</v>
      </c>
      <c r="K426" s="8">
        <f t="shared" si="7"/>
        <v>1</v>
      </c>
    </row>
    <row r="427" spans="1:11" x14ac:dyDescent="0.25">
      <c r="A427" s="150">
        <v>190</v>
      </c>
      <c r="B427" s="96" t="s">
        <v>183</v>
      </c>
      <c r="C427" s="116">
        <v>4.2</v>
      </c>
      <c r="D427" s="116">
        <v>4.2</v>
      </c>
      <c r="E427" s="116">
        <v>0</v>
      </c>
      <c r="F427" s="116">
        <v>4.2</v>
      </c>
      <c r="G427" s="116">
        <v>2.2999999999999998</v>
      </c>
      <c r="H427" s="108"/>
      <c r="I427" s="110"/>
      <c r="J427" s="23">
        <f t="shared" si="6"/>
        <v>-1.9000000000000004</v>
      </c>
      <c r="K427" s="8">
        <f t="shared" si="7"/>
        <v>1</v>
      </c>
    </row>
    <row r="428" spans="1:11" x14ac:dyDescent="0.25">
      <c r="A428" s="150">
        <v>191</v>
      </c>
      <c r="B428" s="96" t="s">
        <v>184</v>
      </c>
      <c r="C428" s="116">
        <v>95.7</v>
      </c>
      <c r="D428" s="116">
        <v>70.900000000000006</v>
      </c>
      <c r="E428" s="116">
        <v>0</v>
      </c>
      <c r="F428" s="116">
        <v>70.900000000000006</v>
      </c>
      <c r="G428" s="116">
        <v>23.6</v>
      </c>
      <c r="H428" s="108"/>
      <c r="I428" s="110"/>
      <c r="J428" s="23">
        <f t="shared" si="6"/>
        <v>-72.099999999999994</v>
      </c>
      <c r="K428" s="8">
        <f t="shared" si="7"/>
        <v>1</v>
      </c>
    </row>
    <row r="429" spans="1:11" x14ac:dyDescent="0.25">
      <c r="A429" s="150">
        <v>192</v>
      </c>
      <c r="B429" s="96" t="s">
        <v>185</v>
      </c>
      <c r="C429" s="116">
        <v>8</v>
      </c>
      <c r="D429" s="116">
        <v>0</v>
      </c>
      <c r="E429" s="116">
        <v>0</v>
      </c>
      <c r="F429" s="116">
        <v>0</v>
      </c>
      <c r="G429" s="116">
        <v>0</v>
      </c>
      <c r="H429" s="108"/>
      <c r="I429" s="110"/>
      <c r="J429" s="23">
        <f t="shared" si="6"/>
        <v>-8</v>
      </c>
      <c r="K429" s="8">
        <f t="shared" si="7"/>
        <v>1</v>
      </c>
    </row>
    <row r="430" spans="1:11" x14ac:dyDescent="0.25">
      <c r="A430" s="150">
        <v>193</v>
      </c>
      <c r="B430" s="96" t="s">
        <v>186</v>
      </c>
      <c r="C430" s="116">
        <v>4.2</v>
      </c>
      <c r="D430" s="116">
        <v>1.4</v>
      </c>
      <c r="E430" s="116">
        <v>0</v>
      </c>
      <c r="F430" s="116">
        <v>1.4</v>
      </c>
      <c r="G430" s="116">
        <v>1.4</v>
      </c>
      <c r="H430" s="108"/>
      <c r="I430" s="110"/>
      <c r="J430" s="23">
        <f t="shared" si="6"/>
        <v>-2.8000000000000003</v>
      </c>
      <c r="K430" s="8">
        <f t="shared" si="7"/>
        <v>1</v>
      </c>
    </row>
    <row r="431" spans="1:11" x14ac:dyDescent="0.25">
      <c r="A431" s="150">
        <v>194</v>
      </c>
      <c r="B431" s="96" t="s">
        <v>225</v>
      </c>
      <c r="C431" s="116">
        <v>3.4</v>
      </c>
      <c r="D431" s="116">
        <v>3.4</v>
      </c>
      <c r="E431" s="116">
        <v>0</v>
      </c>
      <c r="F431" s="116">
        <v>3.4</v>
      </c>
      <c r="G431" s="116">
        <v>3.4</v>
      </c>
      <c r="H431" s="108"/>
      <c r="I431" s="110"/>
      <c r="J431" s="23">
        <f t="shared" ref="J431:J466" si="8">G431-C431</f>
        <v>0</v>
      </c>
      <c r="K431" s="8">
        <f t="shared" ref="K431:K466" si="9">IF(C431=0,0,1)</f>
        <v>1</v>
      </c>
    </row>
    <row r="432" spans="1:11" x14ac:dyDescent="0.25">
      <c r="A432" s="150">
        <v>195</v>
      </c>
      <c r="B432" s="96" t="s">
        <v>403</v>
      </c>
      <c r="C432" s="116">
        <v>11.7</v>
      </c>
      <c r="D432" s="116">
        <v>11.7</v>
      </c>
      <c r="E432" s="116">
        <v>0</v>
      </c>
      <c r="F432" s="116">
        <v>11.7</v>
      </c>
      <c r="G432" s="116">
        <v>11.7</v>
      </c>
      <c r="H432" s="108"/>
      <c r="I432" s="110"/>
      <c r="J432" s="23">
        <f t="shared" si="8"/>
        <v>0</v>
      </c>
      <c r="K432" s="8">
        <f t="shared" si="9"/>
        <v>1</v>
      </c>
    </row>
    <row r="433" spans="1:11" x14ac:dyDescent="0.25">
      <c r="A433" s="150">
        <v>196</v>
      </c>
      <c r="B433" s="96" t="s">
        <v>463</v>
      </c>
      <c r="C433" s="116">
        <v>5</v>
      </c>
      <c r="D433" s="116">
        <v>5</v>
      </c>
      <c r="E433" s="116">
        <v>0</v>
      </c>
      <c r="F433" s="116">
        <v>5</v>
      </c>
      <c r="G433" s="116">
        <v>5</v>
      </c>
      <c r="H433" s="108"/>
      <c r="I433" s="110"/>
      <c r="J433" s="23">
        <f t="shared" si="8"/>
        <v>0</v>
      </c>
      <c r="K433" s="8">
        <f t="shared" si="9"/>
        <v>1</v>
      </c>
    </row>
    <row r="434" spans="1:11" x14ac:dyDescent="0.25">
      <c r="A434" s="150">
        <v>197</v>
      </c>
      <c r="B434" s="96" t="s">
        <v>406</v>
      </c>
      <c r="C434" s="116">
        <v>6.3</v>
      </c>
      <c r="D434" s="116">
        <v>6.3</v>
      </c>
      <c r="E434" s="116">
        <v>0</v>
      </c>
      <c r="F434" s="116">
        <v>6.3</v>
      </c>
      <c r="G434" s="116">
        <v>6.3</v>
      </c>
      <c r="H434" s="108"/>
      <c r="I434" s="110"/>
      <c r="J434" s="23">
        <f t="shared" si="8"/>
        <v>0</v>
      </c>
      <c r="K434" s="8">
        <f t="shared" si="9"/>
        <v>1</v>
      </c>
    </row>
    <row r="435" spans="1:11" x14ac:dyDescent="0.25">
      <c r="A435" s="150">
        <v>198</v>
      </c>
      <c r="B435" s="96" t="s">
        <v>407</v>
      </c>
      <c r="C435" s="116">
        <v>2.1</v>
      </c>
      <c r="D435" s="116">
        <v>2.1</v>
      </c>
      <c r="E435" s="116">
        <v>0</v>
      </c>
      <c r="F435" s="116">
        <v>2.1</v>
      </c>
      <c r="G435" s="116">
        <v>2.1</v>
      </c>
      <c r="H435" s="108"/>
      <c r="I435" s="110"/>
      <c r="J435" s="23">
        <f t="shared" si="8"/>
        <v>0</v>
      </c>
      <c r="K435" s="8">
        <f t="shared" si="9"/>
        <v>1</v>
      </c>
    </row>
    <row r="436" spans="1:11" x14ac:dyDescent="0.25">
      <c r="A436" s="150">
        <v>199</v>
      </c>
      <c r="B436" s="96" t="s">
        <v>408</v>
      </c>
      <c r="C436" s="116">
        <v>1</v>
      </c>
      <c r="D436" s="116">
        <v>1</v>
      </c>
      <c r="E436" s="116">
        <v>0</v>
      </c>
      <c r="F436" s="116">
        <v>1</v>
      </c>
      <c r="G436" s="116">
        <v>1</v>
      </c>
      <c r="H436" s="108"/>
      <c r="I436" s="110"/>
      <c r="J436" s="23">
        <f t="shared" si="8"/>
        <v>0</v>
      </c>
      <c r="K436" s="8">
        <f t="shared" si="9"/>
        <v>1</v>
      </c>
    </row>
    <row r="437" spans="1:11" x14ac:dyDescent="0.25">
      <c r="A437" s="150">
        <v>200</v>
      </c>
      <c r="B437" s="96" t="s">
        <v>464</v>
      </c>
      <c r="C437" s="116">
        <v>64.66</v>
      </c>
      <c r="D437" s="116">
        <v>64.66</v>
      </c>
      <c r="E437" s="116">
        <v>0</v>
      </c>
      <c r="F437" s="116">
        <v>64.66</v>
      </c>
      <c r="G437" s="116">
        <v>11.21</v>
      </c>
      <c r="H437" s="108"/>
      <c r="I437" s="110"/>
      <c r="J437" s="23">
        <f t="shared" si="8"/>
        <v>-53.449999999999996</v>
      </c>
      <c r="K437" s="8">
        <f t="shared" si="9"/>
        <v>1</v>
      </c>
    </row>
    <row r="438" spans="1:11" x14ac:dyDescent="0.25">
      <c r="A438" s="150">
        <v>201</v>
      </c>
      <c r="B438" s="96" t="s">
        <v>465</v>
      </c>
      <c r="C438" s="116">
        <v>124.64</v>
      </c>
      <c r="D438" s="116">
        <v>124.6444</v>
      </c>
      <c r="E438" s="116">
        <v>0</v>
      </c>
      <c r="F438" s="116">
        <v>124.6444</v>
      </c>
      <c r="G438" s="116">
        <v>124.6444</v>
      </c>
      <c r="H438" s="108"/>
      <c r="I438" s="110"/>
      <c r="J438" s="23">
        <f t="shared" si="8"/>
        <v>4.4000000000039563E-3</v>
      </c>
      <c r="K438" s="8">
        <f t="shared" si="9"/>
        <v>1</v>
      </c>
    </row>
    <row r="439" spans="1:11" x14ac:dyDescent="0.25">
      <c r="A439" s="150">
        <v>202</v>
      </c>
      <c r="B439" s="96" t="s">
        <v>466</v>
      </c>
      <c r="C439" s="116">
        <v>0</v>
      </c>
      <c r="D439" s="116">
        <v>0</v>
      </c>
      <c r="E439" s="116">
        <v>0</v>
      </c>
      <c r="F439" s="116">
        <v>0</v>
      </c>
      <c r="G439" s="116">
        <v>0</v>
      </c>
      <c r="H439" s="108"/>
      <c r="I439" s="110"/>
      <c r="J439" s="23">
        <f t="shared" si="8"/>
        <v>0</v>
      </c>
      <c r="K439" s="8">
        <f t="shared" si="9"/>
        <v>0</v>
      </c>
    </row>
    <row r="440" spans="1:11" x14ac:dyDescent="0.25">
      <c r="A440" s="150">
        <v>203</v>
      </c>
      <c r="B440" s="96" t="s">
        <v>571</v>
      </c>
      <c r="C440" s="116">
        <v>0</v>
      </c>
      <c r="D440" s="116">
        <v>0</v>
      </c>
      <c r="E440" s="116">
        <v>0</v>
      </c>
      <c r="F440" s="116">
        <v>0</v>
      </c>
      <c r="G440" s="116">
        <v>0</v>
      </c>
      <c r="J440" s="23">
        <f t="shared" si="8"/>
        <v>0</v>
      </c>
      <c r="K440" s="8">
        <f t="shared" si="9"/>
        <v>0</v>
      </c>
    </row>
    <row r="441" spans="1:11" ht="30" x14ac:dyDescent="0.25">
      <c r="A441" s="150">
        <v>204</v>
      </c>
      <c r="B441" s="96" t="s">
        <v>579</v>
      </c>
      <c r="C441" s="116">
        <v>5.4</v>
      </c>
      <c r="D441" s="116">
        <v>0</v>
      </c>
      <c r="E441" s="116">
        <v>0</v>
      </c>
      <c r="F441" s="116">
        <v>0</v>
      </c>
      <c r="G441" s="116">
        <v>5.4</v>
      </c>
      <c r="J441" s="23">
        <f t="shared" si="8"/>
        <v>0</v>
      </c>
      <c r="K441" s="8">
        <f t="shared" si="9"/>
        <v>1</v>
      </c>
    </row>
    <row r="442" spans="1:11" ht="30" x14ac:dyDescent="0.25">
      <c r="A442" s="150">
        <v>205</v>
      </c>
      <c r="B442" s="96" t="s">
        <v>580</v>
      </c>
      <c r="C442" s="116">
        <v>17.5</v>
      </c>
      <c r="D442" s="116">
        <v>14.1</v>
      </c>
      <c r="E442" s="116">
        <v>0</v>
      </c>
      <c r="F442" s="116">
        <v>14.1</v>
      </c>
      <c r="G442" s="116">
        <v>14.1</v>
      </c>
      <c r="J442" s="23">
        <f t="shared" si="8"/>
        <v>-3.4000000000000004</v>
      </c>
      <c r="K442" s="8">
        <f t="shared" si="9"/>
        <v>1</v>
      </c>
    </row>
    <row r="443" spans="1:11" ht="30" x14ac:dyDescent="0.25">
      <c r="A443" s="150">
        <v>206</v>
      </c>
      <c r="B443" s="96" t="s">
        <v>581</v>
      </c>
      <c r="C443" s="116">
        <v>7.5</v>
      </c>
      <c r="D443" s="116">
        <v>0</v>
      </c>
      <c r="E443" s="116">
        <v>0</v>
      </c>
      <c r="F443" s="116">
        <v>0</v>
      </c>
      <c r="G443" s="116">
        <v>7.5</v>
      </c>
      <c r="J443" s="23">
        <f t="shared" si="8"/>
        <v>0</v>
      </c>
      <c r="K443" s="8">
        <f t="shared" si="9"/>
        <v>1</v>
      </c>
    </row>
    <row r="444" spans="1:11" ht="30" x14ac:dyDescent="0.25">
      <c r="A444" s="150">
        <v>207</v>
      </c>
      <c r="B444" s="96" t="s">
        <v>582</v>
      </c>
      <c r="C444" s="116">
        <v>25</v>
      </c>
      <c r="D444" s="116">
        <v>25</v>
      </c>
      <c r="E444" s="116">
        <v>5.9</v>
      </c>
      <c r="F444" s="116">
        <v>19.100000000000001</v>
      </c>
      <c r="G444" s="116">
        <v>19.100000000000001</v>
      </c>
      <c r="J444" s="23">
        <f t="shared" si="8"/>
        <v>-5.8999999999999986</v>
      </c>
      <c r="K444" s="8">
        <f t="shared" si="9"/>
        <v>1</v>
      </c>
    </row>
    <row r="445" spans="1:11" x14ac:dyDescent="0.25">
      <c r="A445" s="150">
        <v>208</v>
      </c>
      <c r="B445" s="96" t="s">
        <v>585</v>
      </c>
      <c r="C445" s="116">
        <v>127.9</v>
      </c>
      <c r="D445" s="116">
        <v>16.5</v>
      </c>
      <c r="E445" s="116">
        <v>0</v>
      </c>
      <c r="F445" s="116">
        <v>16.5</v>
      </c>
      <c r="G445" s="116">
        <v>11.8</v>
      </c>
      <c r="J445" s="23">
        <f t="shared" si="8"/>
        <v>-116.10000000000001</v>
      </c>
      <c r="K445" s="8">
        <f t="shared" si="9"/>
        <v>1</v>
      </c>
    </row>
    <row r="446" spans="1:11" x14ac:dyDescent="0.25">
      <c r="A446" s="150">
        <v>209</v>
      </c>
      <c r="B446" s="96" t="s">
        <v>595</v>
      </c>
      <c r="C446" s="116">
        <v>11.4</v>
      </c>
      <c r="D446" s="116">
        <v>11.4</v>
      </c>
      <c r="E446" s="116">
        <v>0</v>
      </c>
      <c r="F446" s="116">
        <v>11.4</v>
      </c>
      <c r="G446" s="116">
        <v>6</v>
      </c>
      <c r="J446" s="23">
        <f t="shared" si="8"/>
        <v>-5.4</v>
      </c>
      <c r="K446" s="8">
        <f t="shared" si="9"/>
        <v>1</v>
      </c>
    </row>
    <row r="447" spans="1:11" x14ac:dyDescent="0.25">
      <c r="A447" s="150">
        <v>210</v>
      </c>
      <c r="B447" s="96" t="s">
        <v>596</v>
      </c>
      <c r="C447" s="116">
        <v>4.5999999999999996</v>
      </c>
      <c r="D447" s="116">
        <v>4.5999999999999996</v>
      </c>
      <c r="E447" s="116">
        <v>0</v>
      </c>
      <c r="F447" s="116">
        <v>4.5999999999999996</v>
      </c>
      <c r="G447" s="116">
        <v>4.5999999999999996</v>
      </c>
      <c r="J447" s="23">
        <f t="shared" si="8"/>
        <v>0</v>
      </c>
      <c r="K447" s="8">
        <f t="shared" si="9"/>
        <v>1</v>
      </c>
    </row>
    <row r="448" spans="1:11" x14ac:dyDescent="0.25">
      <c r="A448" s="150">
        <v>211</v>
      </c>
      <c r="B448" s="96" t="s">
        <v>597</v>
      </c>
      <c r="C448" s="116">
        <v>14.8</v>
      </c>
      <c r="D448" s="116">
        <v>12.9</v>
      </c>
      <c r="E448" s="116">
        <v>0</v>
      </c>
      <c r="F448" s="116">
        <v>12.9</v>
      </c>
      <c r="G448" s="116">
        <v>14.8</v>
      </c>
      <c r="J448" s="23">
        <f t="shared" si="8"/>
        <v>0</v>
      </c>
      <c r="K448" s="8">
        <f t="shared" si="9"/>
        <v>1</v>
      </c>
    </row>
    <row r="449" spans="1:11" x14ac:dyDescent="0.25">
      <c r="A449" s="150">
        <v>212</v>
      </c>
      <c r="B449" s="96" t="s">
        <v>586</v>
      </c>
      <c r="C449" s="116">
        <v>3.5</v>
      </c>
      <c r="D449" s="116">
        <v>3.5</v>
      </c>
      <c r="E449" s="116">
        <v>0</v>
      </c>
      <c r="F449" s="116">
        <v>3.5</v>
      </c>
      <c r="G449" s="116">
        <v>2.2000000000000002</v>
      </c>
      <c r="J449" s="23">
        <f t="shared" si="8"/>
        <v>-1.2999999999999998</v>
      </c>
      <c r="K449" s="8">
        <f t="shared" si="9"/>
        <v>1</v>
      </c>
    </row>
    <row r="450" spans="1:11" x14ac:dyDescent="0.25">
      <c r="A450" s="150">
        <v>213</v>
      </c>
      <c r="B450" s="96" t="s">
        <v>598</v>
      </c>
      <c r="C450" s="116">
        <v>7.1</v>
      </c>
      <c r="D450" s="116">
        <v>7.1</v>
      </c>
      <c r="E450" s="116">
        <v>0</v>
      </c>
      <c r="F450" s="116">
        <v>7.1</v>
      </c>
      <c r="G450" s="116">
        <v>7.1</v>
      </c>
      <c r="J450" s="23">
        <f t="shared" si="8"/>
        <v>0</v>
      </c>
      <c r="K450" s="8">
        <f t="shared" si="9"/>
        <v>1</v>
      </c>
    </row>
    <row r="451" spans="1:11" x14ac:dyDescent="0.25">
      <c r="A451" s="150">
        <v>214</v>
      </c>
      <c r="B451" s="96" t="s">
        <v>599</v>
      </c>
      <c r="C451" s="116">
        <v>7.6</v>
      </c>
      <c r="D451" s="116">
        <v>7.6</v>
      </c>
      <c r="E451" s="116">
        <v>0</v>
      </c>
      <c r="F451" s="116">
        <v>7.6</v>
      </c>
      <c r="G451" s="116">
        <v>7.6</v>
      </c>
      <c r="J451" s="23">
        <f t="shared" si="8"/>
        <v>0</v>
      </c>
      <c r="K451" s="8">
        <f t="shared" si="9"/>
        <v>1</v>
      </c>
    </row>
    <row r="452" spans="1:11" x14ac:dyDescent="0.25">
      <c r="A452" s="150">
        <v>215</v>
      </c>
      <c r="B452" s="96" t="s">
        <v>600</v>
      </c>
      <c r="C452" s="116">
        <v>8.3000000000000007</v>
      </c>
      <c r="D452" s="116">
        <v>8.3000000000000007</v>
      </c>
      <c r="E452" s="116">
        <v>0</v>
      </c>
      <c r="F452" s="116">
        <v>8.3000000000000007</v>
      </c>
      <c r="G452" s="116">
        <v>8.3000000000000007</v>
      </c>
      <c r="J452" s="23">
        <f t="shared" si="8"/>
        <v>0</v>
      </c>
      <c r="K452" s="8">
        <f t="shared" si="9"/>
        <v>1</v>
      </c>
    </row>
    <row r="453" spans="1:11" x14ac:dyDescent="0.25">
      <c r="A453" s="150">
        <v>216</v>
      </c>
      <c r="B453" s="96" t="s">
        <v>587</v>
      </c>
      <c r="C453" s="116">
        <v>12.9</v>
      </c>
      <c r="D453" s="116">
        <v>12.9</v>
      </c>
      <c r="E453" s="116">
        <v>0</v>
      </c>
      <c r="F453" s="116">
        <v>12.9</v>
      </c>
      <c r="G453" s="116">
        <v>12.9</v>
      </c>
      <c r="J453" s="23">
        <f t="shared" si="8"/>
        <v>0</v>
      </c>
      <c r="K453" s="8">
        <f t="shared" si="9"/>
        <v>1</v>
      </c>
    </row>
    <row r="454" spans="1:11" x14ac:dyDescent="0.25">
      <c r="A454" s="150">
        <v>217</v>
      </c>
      <c r="B454" s="96" t="s">
        <v>601</v>
      </c>
      <c r="C454" s="116">
        <v>7</v>
      </c>
      <c r="D454" s="116">
        <v>7</v>
      </c>
      <c r="E454" s="116">
        <v>0</v>
      </c>
      <c r="F454" s="116">
        <v>7</v>
      </c>
      <c r="G454" s="116">
        <v>7</v>
      </c>
      <c r="J454" s="23">
        <f t="shared" si="8"/>
        <v>0</v>
      </c>
      <c r="K454" s="8">
        <f t="shared" si="9"/>
        <v>1</v>
      </c>
    </row>
    <row r="455" spans="1:11" x14ac:dyDescent="0.25">
      <c r="A455" s="150">
        <v>218</v>
      </c>
      <c r="B455" s="96" t="s">
        <v>602</v>
      </c>
      <c r="C455" s="116">
        <v>6.2</v>
      </c>
      <c r="D455" s="116">
        <v>6.2</v>
      </c>
      <c r="E455" s="116">
        <v>0</v>
      </c>
      <c r="F455" s="116">
        <v>6.2</v>
      </c>
      <c r="G455" s="116">
        <v>6.2</v>
      </c>
      <c r="J455" s="23">
        <f t="shared" si="8"/>
        <v>0</v>
      </c>
      <c r="K455" s="8">
        <f t="shared" si="9"/>
        <v>1</v>
      </c>
    </row>
    <row r="456" spans="1:11" ht="30" x14ac:dyDescent="0.25">
      <c r="A456" s="150">
        <v>219</v>
      </c>
      <c r="B456" s="96" t="s">
        <v>603</v>
      </c>
      <c r="C456" s="116">
        <v>22.9</v>
      </c>
      <c r="D456" s="116">
        <v>12.1</v>
      </c>
      <c r="E456" s="116">
        <v>0</v>
      </c>
      <c r="F456" s="116">
        <v>12.1</v>
      </c>
      <c r="G456" s="116">
        <v>3.1</v>
      </c>
      <c r="J456" s="23">
        <f t="shared" si="8"/>
        <v>-19.799999999999997</v>
      </c>
      <c r="K456" s="8">
        <f t="shared" si="9"/>
        <v>1</v>
      </c>
    </row>
    <row r="457" spans="1:11" x14ac:dyDescent="0.25">
      <c r="A457" s="150">
        <v>220</v>
      </c>
      <c r="B457" s="96" t="s">
        <v>604</v>
      </c>
      <c r="C457" s="116">
        <v>15.4</v>
      </c>
      <c r="D457" s="116">
        <v>15.4</v>
      </c>
      <c r="E457" s="116">
        <v>0</v>
      </c>
      <c r="F457" s="116">
        <v>15.4</v>
      </c>
      <c r="G457" s="116">
        <v>15.4</v>
      </c>
      <c r="J457" s="23">
        <f t="shared" si="8"/>
        <v>0</v>
      </c>
      <c r="K457" s="8">
        <f t="shared" si="9"/>
        <v>1</v>
      </c>
    </row>
    <row r="458" spans="1:11" x14ac:dyDescent="0.25">
      <c r="A458" s="150">
        <v>221</v>
      </c>
      <c r="B458" s="96" t="s">
        <v>605</v>
      </c>
      <c r="C458" s="116">
        <v>6.8</v>
      </c>
      <c r="D458" s="116">
        <v>6.8</v>
      </c>
      <c r="E458" s="116">
        <v>0</v>
      </c>
      <c r="F458" s="116">
        <v>6.8</v>
      </c>
      <c r="G458" s="116"/>
      <c r="J458" s="23">
        <f t="shared" si="8"/>
        <v>-6.8</v>
      </c>
      <c r="K458" s="8">
        <f t="shared" si="9"/>
        <v>1</v>
      </c>
    </row>
    <row r="459" spans="1:11" x14ac:dyDescent="0.25">
      <c r="A459" s="150">
        <v>222</v>
      </c>
      <c r="B459" s="96" t="s">
        <v>606</v>
      </c>
      <c r="C459" s="116">
        <v>2.105</v>
      </c>
      <c r="D459" s="116">
        <v>2.105</v>
      </c>
      <c r="E459" s="116">
        <v>0</v>
      </c>
      <c r="F459" s="116">
        <v>2.105</v>
      </c>
      <c r="G459" s="116">
        <v>2.105</v>
      </c>
      <c r="J459" s="23">
        <f t="shared" si="8"/>
        <v>0</v>
      </c>
      <c r="K459" s="8">
        <f t="shared" si="9"/>
        <v>1</v>
      </c>
    </row>
    <row r="460" spans="1:11" x14ac:dyDescent="0.25">
      <c r="A460" s="150">
        <v>223</v>
      </c>
      <c r="B460" s="96" t="s">
        <v>607</v>
      </c>
      <c r="C460" s="116">
        <v>12.8</v>
      </c>
      <c r="D460" s="116">
        <v>12.8</v>
      </c>
      <c r="E460" s="116">
        <v>0</v>
      </c>
      <c r="F460" s="116">
        <v>12.8</v>
      </c>
      <c r="G460" s="116">
        <v>12.8</v>
      </c>
      <c r="J460" s="23">
        <f t="shared" si="8"/>
        <v>0</v>
      </c>
      <c r="K460" s="8">
        <f t="shared" si="9"/>
        <v>1</v>
      </c>
    </row>
    <row r="461" spans="1:11" x14ac:dyDescent="0.25">
      <c r="A461" s="150">
        <v>224</v>
      </c>
      <c r="B461" s="96" t="s">
        <v>608</v>
      </c>
      <c r="C461" s="116">
        <v>43</v>
      </c>
      <c r="D461" s="116">
        <v>14.7</v>
      </c>
      <c r="E461" s="116">
        <v>0</v>
      </c>
      <c r="F461" s="116">
        <v>14.7</v>
      </c>
      <c r="G461" s="116">
        <v>12.5</v>
      </c>
      <c r="J461" s="23">
        <f t="shared" si="8"/>
        <v>-30.5</v>
      </c>
      <c r="K461" s="8">
        <f t="shared" si="9"/>
        <v>1</v>
      </c>
    </row>
    <row r="462" spans="1:11" x14ac:dyDescent="0.25">
      <c r="A462" s="150">
        <v>225</v>
      </c>
      <c r="B462" s="96" t="s">
        <v>609</v>
      </c>
      <c r="C462" s="116">
        <v>37.6</v>
      </c>
      <c r="D462" s="116">
        <v>37.6</v>
      </c>
      <c r="E462" s="116">
        <v>0</v>
      </c>
      <c r="F462" s="116">
        <v>37.6</v>
      </c>
      <c r="G462" s="116">
        <v>37.6</v>
      </c>
      <c r="J462" s="23">
        <f t="shared" si="8"/>
        <v>0</v>
      </c>
      <c r="K462" s="8">
        <f t="shared" si="9"/>
        <v>1</v>
      </c>
    </row>
    <row r="463" spans="1:11" x14ac:dyDescent="0.25">
      <c r="A463" s="150">
        <v>226</v>
      </c>
      <c r="B463" s="96" t="s">
        <v>590</v>
      </c>
      <c r="C463" s="116">
        <v>15.5</v>
      </c>
      <c r="D463" s="116">
        <v>10.41</v>
      </c>
      <c r="E463" s="116">
        <v>0</v>
      </c>
      <c r="F463" s="116">
        <v>10.41</v>
      </c>
      <c r="G463" s="116">
        <v>10.4</v>
      </c>
      <c r="J463" s="23">
        <f t="shared" si="8"/>
        <v>-5.0999999999999996</v>
      </c>
      <c r="K463" s="8">
        <f t="shared" si="9"/>
        <v>1</v>
      </c>
    </row>
    <row r="464" spans="1:11" x14ac:dyDescent="0.25">
      <c r="A464" s="150">
        <v>227</v>
      </c>
      <c r="B464" s="96" t="s">
        <v>610</v>
      </c>
      <c r="C464" s="116">
        <v>12.3</v>
      </c>
      <c r="D464" s="116">
        <v>12.3</v>
      </c>
      <c r="E464" s="116">
        <v>0</v>
      </c>
      <c r="F464" s="116">
        <v>12.3</v>
      </c>
      <c r="G464" s="116">
        <v>12.3</v>
      </c>
      <c r="J464" s="23">
        <f t="shared" si="8"/>
        <v>0</v>
      </c>
      <c r="K464" s="8">
        <f t="shared" si="9"/>
        <v>1</v>
      </c>
    </row>
    <row r="465" spans="1:11" x14ac:dyDescent="0.25">
      <c r="A465" s="150">
        <v>228</v>
      </c>
      <c r="B465" s="96" t="s">
        <v>611</v>
      </c>
      <c r="C465" s="116">
        <v>29</v>
      </c>
      <c r="D465" s="116">
        <v>29</v>
      </c>
      <c r="E465" s="116">
        <v>0</v>
      </c>
      <c r="F465" s="116">
        <v>29</v>
      </c>
      <c r="G465" s="116">
        <v>29</v>
      </c>
      <c r="J465" s="23">
        <f t="shared" si="8"/>
        <v>0</v>
      </c>
      <c r="K465" s="8">
        <f t="shared" si="9"/>
        <v>1</v>
      </c>
    </row>
    <row r="466" spans="1:11" x14ac:dyDescent="0.25">
      <c r="A466" s="150">
        <v>229</v>
      </c>
      <c r="B466" s="96" t="s">
        <v>589</v>
      </c>
      <c r="C466" s="116">
        <v>18.07</v>
      </c>
      <c r="D466" s="116">
        <v>15.49</v>
      </c>
      <c r="E466" s="116">
        <v>0</v>
      </c>
      <c r="F466" s="116">
        <v>15.49</v>
      </c>
      <c r="G466" s="116">
        <v>15.49</v>
      </c>
      <c r="J466" s="23">
        <f t="shared" si="8"/>
        <v>-2.58</v>
      </c>
      <c r="K466" s="8">
        <f t="shared" si="9"/>
        <v>1</v>
      </c>
    </row>
  </sheetData>
  <autoFilter ref="J238:J466"/>
  <mergeCells count="7">
    <mergeCell ref="A5:A6"/>
    <mergeCell ref="B1:G1"/>
    <mergeCell ref="B3:G3"/>
    <mergeCell ref="B5:B6"/>
    <mergeCell ref="C5:C6"/>
    <mergeCell ref="D5:F5"/>
    <mergeCell ref="G5:G6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6"/>
  <sheetViews>
    <sheetView view="pageBreakPreview" zoomScaleNormal="100" zoomScaleSheetLayoutView="100" workbookViewId="0">
      <selection activeCell="C2" sqref="C2"/>
    </sheetView>
  </sheetViews>
  <sheetFormatPr defaultColWidth="9.140625" defaultRowHeight="15" x14ac:dyDescent="0.25"/>
  <cols>
    <col min="1" max="1" width="6.28515625" style="133" customWidth="1"/>
    <col min="2" max="2" width="51.5703125" style="134" customWidth="1"/>
    <col min="3" max="3" width="31.7109375" style="107" customWidth="1"/>
    <col min="4" max="16384" width="9.140625" style="6"/>
  </cols>
  <sheetData>
    <row r="1" spans="1:3" x14ac:dyDescent="0.25">
      <c r="C1" s="139" t="s">
        <v>548</v>
      </c>
    </row>
    <row r="3" spans="1:3" ht="28.5" x14ac:dyDescent="0.25">
      <c r="A3" s="130" t="s">
        <v>0</v>
      </c>
      <c r="B3" s="130" t="s">
        <v>503</v>
      </c>
      <c r="C3" s="130" t="s">
        <v>504</v>
      </c>
    </row>
    <row r="4" spans="1:3" x14ac:dyDescent="0.25">
      <c r="A4" s="129">
        <v>1</v>
      </c>
      <c r="B4" s="131" t="s">
        <v>1</v>
      </c>
      <c r="C4" s="132" t="s">
        <v>531</v>
      </c>
    </row>
    <row r="5" spans="1:3" x14ac:dyDescent="0.25">
      <c r="A5" s="129">
        <v>2</v>
      </c>
      <c r="B5" s="131" t="s">
        <v>2</v>
      </c>
      <c r="C5" s="132" t="s">
        <v>531</v>
      </c>
    </row>
    <row r="6" spans="1:3" x14ac:dyDescent="0.25">
      <c r="A6" s="129">
        <v>3</v>
      </c>
      <c r="B6" s="131" t="s">
        <v>3</v>
      </c>
      <c r="C6" s="132" t="s">
        <v>531</v>
      </c>
    </row>
    <row r="7" spans="1:3" x14ac:dyDescent="0.25">
      <c r="A7" s="129">
        <v>4</v>
      </c>
      <c r="B7" s="131" t="s">
        <v>4</v>
      </c>
      <c r="C7" s="132" t="s">
        <v>531</v>
      </c>
    </row>
    <row r="8" spans="1:3" x14ac:dyDescent="0.25">
      <c r="A8" s="129">
        <v>5</v>
      </c>
      <c r="B8" s="131" t="s">
        <v>5</v>
      </c>
      <c r="C8" s="132" t="s">
        <v>531</v>
      </c>
    </row>
    <row r="9" spans="1:3" x14ac:dyDescent="0.25">
      <c r="A9" s="129">
        <v>6</v>
      </c>
      <c r="B9" s="131" t="s">
        <v>6</v>
      </c>
      <c r="C9" s="132" t="s">
        <v>531</v>
      </c>
    </row>
    <row r="10" spans="1:3" x14ac:dyDescent="0.25">
      <c r="A10" s="129">
        <v>7</v>
      </c>
      <c r="B10" s="131" t="s">
        <v>7</v>
      </c>
      <c r="C10" s="132" t="s">
        <v>531</v>
      </c>
    </row>
    <row r="11" spans="1:3" x14ac:dyDescent="0.25">
      <c r="A11" s="129">
        <v>8</v>
      </c>
      <c r="B11" s="131" t="s">
        <v>8</v>
      </c>
      <c r="C11" s="132" t="s">
        <v>531</v>
      </c>
    </row>
    <row r="12" spans="1:3" x14ac:dyDescent="0.25">
      <c r="A12" s="129">
        <v>9</v>
      </c>
      <c r="B12" s="131" t="s">
        <v>9</v>
      </c>
      <c r="C12" s="132" t="s">
        <v>531</v>
      </c>
    </row>
    <row r="13" spans="1:3" x14ac:dyDescent="0.25">
      <c r="A13" s="129">
        <v>10</v>
      </c>
      <c r="B13" s="131" t="s">
        <v>10</v>
      </c>
      <c r="C13" s="132" t="s">
        <v>531</v>
      </c>
    </row>
    <row r="14" spans="1:3" x14ac:dyDescent="0.25">
      <c r="A14" s="129">
        <v>11</v>
      </c>
      <c r="B14" s="131" t="s">
        <v>11</v>
      </c>
      <c r="C14" s="132" t="s">
        <v>531</v>
      </c>
    </row>
    <row r="15" spans="1:3" x14ac:dyDescent="0.25">
      <c r="A15" s="129">
        <v>12</v>
      </c>
      <c r="B15" s="131" t="s">
        <v>36</v>
      </c>
      <c r="C15" s="132" t="s">
        <v>531</v>
      </c>
    </row>
    <row r="16" spans="1:3" x14ac:dyDescent="0.25">
      <c r="A16" s="129">
        <v>13</v>
      </c>
      <c r="B16" s="131" t="s">
        <v>13</v>
      </c>
      <c r="C16" s="132" t="s">
        <v>531</v>
      </c>
    </row>
    <row r="17" spans="1:3" x14ac:dyDescent="0.25">
      <c r="A17" s="129">
        <v>14</v>
      </c>
      <c r="B17" s="131" t="s">
        <v>415</v>
      </c>
      <c r="C17" s="132" t="s">
        <v>531</v>
      </c>
    </row>
    <row r="18" spans="1:3" x14ac:dyDescent="0.25">
      <c r="A18" s="129">
        <v>15</v>
      </c>
      <c r="B18" s="131" t="s">
        <v>15</v>
      </c>
      <c r="C18" s="132" t="s">
        <v>531</v>
      </c>
    </row>
    <row r="19" spans="1:3" x14ac:dyDescent="0.25">
      <c r="A19" s="129">
        <v>16</v>
      </c>
      <c r="B19" s="131" t="s">
        <v>16</v>
      </c>
      <c r="C19" s="132" t="s">
        <v>531</v>
      </c>
    </row>
    <row r="20" spans="1:3" x14ac:dyDescent="0.25">
      <c r="A20" s="129">
        <v>17</v>
      </c>
      <c r="B20" s="131" t="s">
        <v>17</v>
      </c>
      <c r="C20" s="132" t="s">
        <v>531</v>
      </c>
    </row>
    <row r="21" spans="1:3" x14ac:dyDescent="0.25">
      <c r="A21" s="129">
        <v>18</v>
      </c>
      <c r="B21" s="131" t="s">
        <v>437</v>
      </c>
      <c r="C21" s="132" t="s">
        <v>531</v>
      </c>
    </row>
    <row r="22" spans="1:3" x14ac:dyDescent="0.25">
      <c r="A22" s="129">
        <v>19</v>
      </c>
      <c r="B22" s="131" t="s">
        <v>19</v>
      </c>
      <c r="C22" s="132" t="s">
        <v>531</v>
      </c>
    </row>
    <row r="23" spans="1:3" x14ac:dyDescent="0.25">
      <c r="A23" s="129">
        <v>20</v>
      </c>
      <c r="B23" s="131" t="s">
        <v>20</v>
      </c>
      <c r="C23" s="132" t="s">
        <v>531</v>
      </c>
    </row>
    <row r="24" spans="1:3" x14ac:dyDescent="0.25">
      <c r="A24" s="129">
        <v>21</v>
      </c>
      <c r="B24" s="131" t="s">
        <v>35</v>
      </c>
      <c r="C24" s="132" t="s">
        <v>531</v>
      </c>
    </row>
    <row r="25" spans="1:3" x14ac:dyDescent="0.25">
      <c r="A25" s="129">
        <v>22</v>
      </c>
      <c r="B25" s="131" t="s">
        <v>490</v>
      </c>
      <c r="C25" s="132" t="s">
        <v>531</v>
      </c>
    </row>
    <row r="26" spans="1:3" x14ac:dyDescent="0.25">
      <c r="A26" s="129">
        <v>23</v>
      </c>
      <c r="B26" s="131" t="s">
        <v>491</v>
      </c>
      <c r="C26" s="132" t="s">
        <v>531</v>
      </c>
    </row>
    <row r="27" spans="1:3" x14ac:dyDescent="0.25">
      <c r="A27" s="129">
        <v>24</v>
      </c>
      <c r="B27" s="131" t="s">
        <v>492</v>
      </c>
      <c r="C27" s="132" t="s">
        <v>531</v>
      </c>
    </row>
    <row r="28" spans="1:3" x14ac:dyDescent="0.25">
      <c r="A28" s="129">
        <v>25</v>
      </c>
      <c r="B28" s="131" t="s">
        <v>493</v>
      </c>
      <c r="C28" s="132" t="s">
        <v>531</v>
      </c>
    </row>
    <row r="29" spans="1:3" x14ac:dyDescent="0.25">
      <c r="A29" s="129">
        <v>26</v>
      </c>
      <c r="B29" s="131" t="s">
        <v>494</v>
      </c>
      <c r="C29" s="132" t="s">
        <v>531</v>
      </c>
    </row>
    <row r="30" spans="1:3" x14ac:dyDescent="0.25">
      <c r="A30" s="129">
        <v>27</v>
      </c>
      <c r="B30" s="131" t="s">
        <v>495</v>
      </c>
      <c r="C30" s="132" t="s">
        <v>531</v>
      </c>
    </row>
    <row r="31" spans="1:3" x14ac:dyDescent="0.25">
      <c r="A31" s="129">
        <v>28</v>
      </c>
      <c r="B31" s="131" t="s">
        <v>496</v>
      </c>
      <c r="C31" s="132" t="s">
        <v>531</v>
      </c>
    </row>
    <row r="32" spans="1:3" x14ac:dyDescent="0.25">
      <c r="A32" s="129">
        <v>29</v>
      </c>
      <c r="B32" s="131" t="s">
        <v>497</v>
      </c>
      <c r="C32" s="132" t="s">
        <v>531</v>
      </c>
    </row>
    <row r="33" spans="1:3" x14ac:dyDescent="0.25">
      <c r="A33" s="129">
        <v>30</v>
      </c>
      <c r="B33" s="131" t="s">
        <v>498</v>
      </c>
      <c r="C33" s="132" t="s">
        <v>531</v>
      </c>
    </row>
    <row r="34" spans="1:3" x14ac:dyDescent="0.25">
      <c r="A34" s="129">
        <v>31</v>
      </c>
      <c r="B34" s="131" t="s">
        <v>499</v>
      </c>
      <c r="C34" s="132" t="s">
        <v>531</v>
      </c>
    </row>
    <row r="35" spans="1:3" x14ac:dyDescent="0.25">
      <c r="A35" s="129">
        <v>32</v>
      </c>
      <c r="B35" s="131" t="s">
        <v>22</v>
      </c>
      <c r="C35" s="132" t="s">
        <v>531</v>
      </c>
    </row>
    <row r="36" spans="1:3" ht="30" x14ac:dyDescent="0.25">
      <c r="A36" s="129">
        <v>33</v>
      </c>
      <c r="B36" s="131" t="s">
        <v>23</v>
      </c>
      <c r="C36" s="132" t="s">
        <v>505</v>
      </c>
    </row>
    <row r="37" spans="1:3" x14ac:dyDescent="0.25">
      <c r="A37" s="129">
        <v>34</v>
      </c>
      <c r="B37" s="131" t="s">
        <v>24</v>
      </c>
      <c r="C37" s="132" t="s">
        <v>531</v>
      </c>
    </row>
    <row r="38" spans="1:3" x14ac:dyDescent="0.25">
      <c r="A38" s="129">
        <v>35</v>
      </c>
      <c r="B38" s="131" t="s">
        <v>25</v>
      </c>
      <c r="C38" s="132" t="s">
        <v>531</v>
      </c>
    </row>
    <row r="39" spans="1:3" x14ac:dyDescent="0.25">
      <c r="A39" s="129">
        <v>36</v>
      </c>
      <c r="B39" s="131" t="s">
        <v>26</v>
      </c>
      <c r="C39" s="132" t="s">
        <v>531</v>
      </c>
    </row>
    <row r="40" spans="1:3" x14ac:dyDescent="0.25">
      <c r="A40" s="129">
        <v>37</v>
      </c>
      <c r="B40" s="131" t="s">
        <v>27</v>
      </c>
      <c r="C40" s="132" t="s">
        <v>531</v>
      </c>
    </row>
    <row r="41" spans="1:3" x14ac:dyDescent="0.25">
      <c r="A41" s="129">
        <v>38</v>
      </c>
      <c r="B41" s="131" t="s">
        <v>28</v>
      </c>
      <c r="C41" s="132" t="s">
        <v>531</v>
      </c>
    </row>
    <row r="42" spans="1:3" x14ac:dyDescent="0.25">
      <c r="A42" s="129">
        <v>39</v>
      </c>
      <c r="B42" s="131" t="s">
        <v>29</v>
      </c>
      <c r="C42" s="132" t="s">
        <v>531</v>
      </c>
    </row>
    <row r="43" spans="1:3" x14ac:dyDescent="0.25">
      <c r="A43" s="129">
        <v>40</v>
      </c>
      <c r="B43" s="131" t="s">
        <v>30</v>
      </c>
      <c r="C43" s="132" t="s">
        <v>531</v>
      </c>
    </row>
    <row r="44" spans="1:3" x14ac:dyDescent="0.25">
      <c r="A44" s="129">
        <v>41</v>
      </c>
      <c r="B44" s="131" t="s">
        <v>31</v>
      </c>
      <c r="C44" s="132" t="s">
        <v>531</v>
      </c>
    </row>
    <row r="45" spans="1:3" x14ac:dyDescent="0.25">
      <c r="A45" s="129">
        <v>42</v>
      </c>
      <c r="B45" s="131" t="s">
        <v>32</v>
      </c>
      <c r="C45" s="132" t="s">
        <v>531</v>
      </c>
    </row>
    <row r="46" spans="1:3" x14ac:dyDescent="0.25">
      <c r="A46" s="129">
        <v>43</v>
      </c>
      <c r="B46" s="131" t="s">
        <v>33</v>
      </c>
      <c r="C46" s="132" t="s">
        <v>531</v>
      </c>
    </row>
    <row r="47" spans="1:3" x14ac:dyDescent="0.25">
      <c r="A47" s="129">
        <v>44</v>
      </c>
      <c r="B47" s="131" t="s">
        <v>34</v>
      </c>
      <c r="C47" s="132" t="s">
        <v>531</v>
      </c>
    </row>
    <row r="48" spans="1:3" x14ac:dyDescent="0.25">
      <c r="A48" s="129">
        <v>45</v>
      </c>
      <c r="B48" s="131" t="s">
        <v>37</v>
      </c>
      <c r="C48" s="132" t="s">
        <v>531</v>
      </c>
    </row>
    <row r="49" spans="1:3" x14ac:dyDescent="0.25">
      <c r="A49" s="129">
        <v>46</v>
      </c>
      <c r="B49" s="131" t="s">
        <v>258</v>
      </c>
      <c r="C49" s="132" t="s">
        <v>531</v>
      </c>
    </row>
    <row r="50" spans="1:3" x14ac:dyDescent="0.25">
      <c r="A50" s="129">
        <v>47</v>
      </c>
      <c r="B50" s="131" t="s">
        <v>259</v>
      </c>
      <c r="C50" s="132" t="s">
        <v>531</v>
      </c>
    </row>
    <row r="51" spans="1:3" x14ac:dyDescent="0.25">
      <c r="A51" s="129">
        <v>48</v>
      </c>
      <c r="B51" s="131" t="s">
        <v>260</v>
      </c>
      <c r="C51" s="132" t="s">
        <v>531</v>
      </c>
    </row>
    <row r="52" spans="1:3" x14ac:dyDescent="0.25">
      <c r="A52" s="129">
        <v>49</v>
      </c>
      <c r="B52" s="131" t="s">
        <v>38</v>
      </c>
      <c r="C52" s="132" t="s">
        <v>531</v>
      </c>
    </row>
    <row r="53" spans="1:3" x14ac:dyDescent="0.25">
      <c r="A53" s="129">
        <v>50</v>
      </c>
      <c r="B53" s="131" t="s">
        <v>39</v>
      </c>
      <c r="C53" s="132" t="s">
        <v>531</v>
      </c>
    </row>
    <row r="54" spans="1:3" x14ac:dyDescent="0.25">
      <c r="A54" s="129">
        <v>51</v>
      </c>
      <c r="B54" s="131" t="s">
        <v>261</v>
      </c>
      <c r="C54" s="132" t="s">
        <v>531</v>
      </c>
    </row>
    <row r="55" spans="1:3" x14ac:dyDescent="0.25">
      <c r="A55" s="129">
        <v>52</v>
      </c>
      <c r="B55" s="131" t="s">
        <v>262</v>
      </c>
      <c r="C55" s="132" t="s">
        <v>531</v>
      </c>
    </row>
    <row r="56" spans="1:3" x14ac:dyDescent="0.25">
      <c r="A56" s="129">
        <v>53</v>
      </c>
      <c r="B56" s="131" t="s">
        <v>263</v>
      </c>
      <c r="C56" s="132" t="s">
        <v>531</v>
      </c>
    </row>
    <row r="57" spans="1:3" x14ac:dyDescent="0.25">
      <c r="A57" s="129">
        <v>54</v>
      </c>
      <c r="B57" s="131" t="s">
        <v>264</v>
      </c>
      <c r="C57" s="132" t="s">
        <v>531</v>
      </c>
    </row>
    <row r="58" spans="1:3" x14ac:dyDescent="0.25">
      <c r="A58" s="129">
        <v>55</v>
      </c>
      <c r="B58" s="131" t="s">
        <v>265</v>
      </c>
      <c r="C58" s="132" t="s">
        <v>531</v>
      </c>
    </row>
    <row r="59" spans="1:3" x14ac:dyDescent="0.25">
      <c r="A59" s="129">
        <v>56</v>
      </c>
      <c r="B59" s="131" t="s">
        <v>40</v>
      </c>
      <c r="C59" s="132" t="s">
        <v>531</v>
      </c>
    </row>
    <row r="60" spans="1:3" x14ac:dyDescent="0.25">
      <c r="A60" s="129">
        <v>57</v>
      </c>
      <c r="B60" s="131" t="s">
        <v>266</v>
      </c>
      <c r="C60" s="132" t="s">
        <v>531</v>
      </c>
    </row>
    <row r="61" spans="1:3" x14ac:dyDescent="0.25">
      <c r="A61" s="129">
        <v>58</v>
      </c>
      <c r="B61" s="131" t="s">
        <v>267</v>
      </c>
      <c r="C61" s="132" t="s">
        <v>531</v>
      </c>
    </row>
    <row r="62" spans="1:3" x14ac:dyDescent="0.25">
      <c r="A62" s="129">
        <v>59</v>
      </c>
      <c r="B62" s="131" t="s">
        <v>268</v>
      </c>
      <c r="C62" s="132" t="s">
        <v>531</v>
      </c>
    </row>
    <row r="63" spans="1:3" x14ac:dyDescent="0.25">
      <c r="A63" s="129">
        <v>60</v>
      </c>
      <c r="B63" s="131" t="s">
        <v>269</v>
      </c>
      <c r="C63" s="132" t="s">
        <v>531</v>
      </c>
    </row>
    <row r="64" spans="1:3" x14ac:dyDescent="0.25">
      <c r="A64" s="129">
        <v>61</v>
      </c>
      <c r="B64" s="131" t="s">
        <v>270</v>
      </c>
      <c r="C64" s="132" t="s">
        <v>531</v>
      </c>
    </row>
    <row r="65" spans="1:3" x14ac:dyDescent="0.25">
      <c r="A65" s="183">
        <v>62</v>
      </c>
      <c r="B65" s="185" t="s">
        <v>271</v>
      </c>
      <c r="C65" s="132" t="s">
        <v>506</v>
      </c>
    </row>
    <row r="66" spans="1:3" x14ac:dyDescent="0.25">
      <c r="A66" s="187"/>
      <c r="B66" s="188"/>
      <c r="C66" s="132" t="s">
        <v>507</v>
      </c>
    </row>
    <row r="67" spans="1:3" x14ac:dyDescent="0.25">
      <c r="A67" s="184"/>
      <c r="B67" s="186"/>
      <c r="C67" s="132" t="s">
        <v>508</v>
      </c>
    </row>
    <row r="68" spans="1:3" x14ac:dyDescent="0.25">
      <c r="A68" s="129">
        <v>63</v>
      </c>
      <c r="B68" s="131" t="s">
        <v>272</v>
      </c>
      <c r="C68" s="132" t="s">
        <v>531</v>
      </c>
    </row>
    <row r="69" spans="1:3" x14ac:dyDescent="0.25">
      <c r="A69" s="129">
        <v>64</v>
      </c>
      <c r="B69" s="131" t="s">
        <v>56</v>
      </c>
      <c r="C69" s="132" t="s">
        <v>531</v>
      </c>
    </row>
    <row r="70" spans="1:3" x14ac:dyDescent="0.25">
      <c r="A70" s="129">
        <v>65</v>
      </c>
      <c r="B70" s="131" t="s">
        <v>57</v>
      </c>
      <c r="C70" s="132" t="s">
        <v>531</v>
      </c>
    </row>
    <row r="71" spans="1:3" x14ac:dyDescent="0.25">
      <c r="A71" s="129">
        <v>66</v>
      </c>
      <c r="B71" s="131" t="s">
        <v>58</v>
      </c>
      <c r="C71" s="132" t="s">
        <v>531</v>
      </c>
    </row>
    <row r="72" spans="1:3" x14ac:dyDescent="0.25">
      <c r="A72" s="129">
        <v>67</v>
      </c>
      <c r="B72" s="131" t="s">
        <v>59</v>
      </c>
      <c r="C72" s="132" t="s">
        <v>531</v>
      </c>
    </row>
    <row r="73" spans="1:3" x14ac:dyDescent="0.25">
      <c r="A73" s="129">
        <v>68</v>
      </c>
      <c r="B73" s="131" t="s">
        <v>60</v>
      </c>
      <c r="C73" s="132" t="s">
        <v>531</v>
      </c>
    </row>
    <row r="74" spans="1:3" x14ac:dyDescent="0.25">
      <c r="A74" s="129">
        <v>69</v>
      </c>
      <c r="B74" s="131" t="s">
        <v>61</v>
      </c>
      <c r="C74" s="132" t="s">
        <v>531</v>
      </c>
    </row>
    <row r="75" spans="1:3" x14ac:dyDescent="0.25">
      <c r="A75" s="129">
        <v>70</v>
      </c>
      <c r="B75" s="131" t="s">
        <v>62</v>
      </c>
      <c r="C75" s="132" t="s">
        <v>531</v>
      </c>
    </row>
    <row r="76" spans="1:3" x14ac:dyDescent="0.25">
      <c r="A76" s="129">
        <v>71</v>
      </c>
      <c r="B76" s="131" t="s">
        <v>63</v>
      </c>
      <c r="C76" s="132" t="s">
        <v>531</v>
      </c>
    </row>
    <row r="77" spans="1:3" x14ac:dyDescent="0.25">
      <c r="A77" s="129">
        <v>72</v>
      </c>
      <c r="B77" s="131" t="s">
        <v>64</v>
      </c>
      <c r="C77" s="132" t="s">
        <v>531</v>
      </c>
    </row>
    <row r="78" spans="1:3" x14ac:dyDescent="0.25">
      <c r="A78" s="129">
        <v>73</v>
      </c>
      <c r="B78" s="131" t="s">
        <v>65</v>
      </c>
      <c r="C78" s="132" t="s">
        <v>531</v>
      </c>
    </row>
    <row r="79" spans="1:3" x14ac:dyDescent="0.25">
      <c r="A79" s="129">
        <v>74</v>
      </c>
      <c r="B79" s="131" t="s">
        <v>66</v>
      </c>
      <c r="C79" s="132" t="s">
        <v>531</v>
      </c>
    </row>
    <row r="80" spans="1:3" x14ac:dyDescent="0.25">
      <c r="A80" s="129">
        <v>75</v>
      </c>
      <c r="B80" s="131" t="s">
        <v>67</v>
      </c>
      <c r="C80" s="132" t="s">
        <v>531</v>
      </c>
    </row>
    <row r="81" spans="1:3" x14ac:dyDescent="0.25">
      <c r="A81" s="129">
        <v>76</v>
      </c>
      <c r="B81" s="131" t="s">
        <v>68</v>
      </c>
      <c r="C81" s="132" t="s">
        <v>531</v>
      </c>
    </row>
    <row r="82" spans="1:3" x14ac:dyDescent="0.25">
      <c r="A82" s="129">
        <v>77</v>
      </c>
      <c r="B82" s="131" t="s">
        <v>69</v>
      </c>
      <c r="C82" s="132" t="s">
        <v>531</v>
      </c>
    </row>
    <row r="83" spans="1:3" x14ac:dyDescent="0.25">
      <c r="A83" s="129">
        <v>78</v>
      </c>
      <c r="B83" s="131" t="s">
        <v>70</v>
      </c>
      <c r="C83" s="132" t="s">
        <v>531</v>
      </c>
    </row>
    <row r="84" spans="1:3" x14ac:dyDescent="0.25">
      <c r="A84" s="129">
        <v>79</v>
      </c>
      <c r="B84" s="131" t="s">
        <v>71</v>
      </c>
      <c r="C84" s="132" t="s">
        <v>531</v>
      </c>
    </row>
    <row r="85" spans="1:3" x14ac:dyDescent="0.25">
      <c r="A85" s="129">
        <v>80</v>
      </c>
      <c r="B85" s="131" t="s">
        <v>72</v>
      </c>
      <c r="C85" s="132" t="s">
        <v>531</v>
      </c>
    </row>
    <row r="86" spans="1:3" x14ac:dyDescent="0.25">
      <c r="A86" s="129">
        <v>81</v>
      </c>
      <c r="B86" s="131" t="s">
        <v>73</v>
      </c>
      <c r="C86" s="132" t="s">
        <v>531</v>
      </c>
    </row>
    <row r="87" spans="1:3" x14ac:dyDescent="0.25">
      <c r="A87" s="129">
        <v>82</v>
      </c>
      <c r="B87" s="131" t="s">
        <v>74</v>
      </c>
      <c r="C87" s="132" t="s">
        <v>531</v>
      </c>
    </row>
    <row r="88" spans="1:3" x14ac:dyDescent="0.25">
      <c r="A88" s="129">
        <v>83</v>
      </c>
      <c r="B88" s="131" t="s">
        <v>75</v>
      </c>
      <c r="C88" s="132" t="s">
        <v>531</v>
      </c>
    </row>
    <row r="89" spans="1:3" x14ac:dyDescent="0.25">
      <c r="A89" s="129">
        <v>84</v>
      </c>
      <c r="B89" s="131" t="s">
        <v>76</v>
      </c>
      <c r="C89" s="132" t="s">
        <v>531</v>
      </c>
    </row>
    <row r="90" spans="1:3" x14ac:dyDescent="0.25">
      <c r="A90" s="129">
        <v>85</v>
      </c>
      <c r="B90" s="131" t="s">
        <v>280</v>
      </c>
      <c r="C90" s="132" t="s">
        <v>531</v>
      </c>
    </row>
    <row r="91" spans="1:3" x14ac:dyDescent="0.25">
      <c r="A91" s="129">
        <v>86</v>
      </c>
      <c r="B91" s="131" t="s">
        <v>281</v>
      </c>
      <c r="C91" s="132" t="s">
        <v>531</v>
      </c>
    </row>
    <row r="92" spans="1:3" x14ac:dyDescent="0.25">
      <c r="A92" s="129">
        <v>87</v>
      </c>
      <c r="B92" s="131" t="s">
        <v>79</v>
      </c>
      <c r="C92" s="132" t="s">
        <v>531</v>
      </c>
    </row>
    <row r="93" spans="1:3" x14ac:dyDescent="0.25">
      <c r="A93" s="129">
        <v>88</v>
      </c>
      <c r="B93" s="131" t="s">
        <v>80</v>
      </c>
      <c r="C93" s="132" t="s">
        <v>531</v>
      </c>
    </row>
    <row r="94" spans="1:3" x14ac:dyDescent="0.25">
      <c r="A94" s="129">
        <v>89</v>
      </c>
      <c r="B94" s="131" t="s">
        <v>282</v>
      </c>
      <c r="C94" s="132" t="s">
        <v>531</v>
      </c>
    </row>
    <row r="95" spans="1:3" x14ac:dyDescent="0.25">
      <c r="A95" s="129">
        <v>90</v>
      </c>
      <c r="B95" s="131" t="s">
        <v>283</v>
      </c>
      <c r="C95" s="132" t="s">
        <v>531</v>
      </c>
    </row>
    <row r="96" spans="1:3" x14ac:dyDescent="0.25">
      <c r="A96" s="129">
        <v>91</v>
      </c>
      <c r="B96" s="131" t="s">
        <v>98</v>
      </c>
      <c r="C96" s="132" t="s">
        <v>531</v>
      </c>
    </row>
    <row r="97" spans="1:3" x14ac:dyDescent="0.25">
      <c r="A97" s="129">
        <v>92</v>
      </c>
      <c r="B97" s="131" t="s">
        <v>84</v>
      </c>
      <c r="C97" s="132" t="s">
        <v>531</v>
      </c>
    </row>
    <row r="98" spans="1:3" x14ac:dyDescent="0.25">
      <c r="A98" s="129">
        <v>93</v>
      </c>
      <c r="B98" s="131" t="s">
        <v>85</v>
      </c>
      <c r="C98" s="132" t="s">
        <v>531</v>
      </c>
    </row>
    <row r="99" spans="1:3" x14ac:dyDescent="0.25">
      <c r="A99" s="129">
        <v>94</v>
      </c>
      <c r="B99" s="131" t="s">
        <v>86</v>
      </c>
      <c r="C99" s="132" t="s">
        <v>531</v>
      </c>
    </row>
    <row r="100" spans="1:3" x14ac:dyDescent="0.25">
      <c r="A100" s="129">
        <v>95</v>
      </c>
      <c r="B100" s="131" t="s">
        <v>87</v>
      </c>
      <c r="C100" s="132" t="s">
        <v>531</v>
      </c>
    </row>
    <row r="101" spans="1:3" x14ac:dyDescent="0.25">
      <c r="A101" s="129">
        <v>96</v>
      </c>
      <c r="B101" s="131" t="s">
        <v>88</v>
      </c>
      <c r="C101" s="132" t="s">
        <v>531</v>
      </c>
    </row>
    <row r="102" spans="1:3" x14ac:dyDescent="0.25">
      <c r="A102" s="129">
        <v>97</v>
      </c>
      <c r="B102" s="131" t="s">
        <v>89</v>
      </c>
      <c r="C102" s="132" t="s">
        <v>531</v>
      </c>
    </row>
    <row r="103" spans="1:3" x14ac:dyDescent="0.25">
      <c r="A103" s="129">
        <v>98</v>
      </c>
      <c r="B103" s="131" t="s">
        <v>90</v>
      </c>
      <c r="C103" s="132" t="s">
        <v>531</v>
      </c>
    </row>
    <row r="104" spans="1:3" x14ac:dyDescent="0.25">
      <c r="A104" s="129">
        <v>99</v>
      </c>
      <c r="B104" s="131" t="s">
        <v>91</v>
      </c>
      <c r="C104" s="132" t="s">
        <v>531</v>
      </c>
    </row>
    <row r="105" spans="1:3" x14ac:dyDescent="0.25">
      <c r="A105" s="129">
        <v>100</v>
      </c>
      <c r="B105" s="131" t="s">
        <v>288</v>
      </c>
      <c r="C105" s="132" t="s">
        <v>531</v>
      </c>
    </row>
    <row r="106" spans="1:3" x14ac:dyDescent="0.25">
      <c r="A106" s="129">
        <v>101</v>
      </c>
      <c r="B106" s="131" t="s">
        <v>93</v>
      </c>
      <c r="C106" s="132" t="s">
        <v>531</v>
      </c>
    </row>
    <row r="107" spans="1:3" x14ac:dyDescent="0.25">
      <c r="A107" s="129">
        <v>102</v>
      </c>
      <c r="B107" s="131" t="s">
        <v>94</v>
      </c>
      <c r="C107" s="132" t="s">
        <v>531</v>
      </c>
    </row>
    <row r="108" spans="1:3" x14ac:dyDescent="0.25">
      <c r="A108" s="129">
        <v>103</v>
      </c>
      <c r="B108" s="131" t="s">
        <v>95</v>
      </c>
      <c r="C108" s="132" t="s">
        <v>531</v>
      </c>
    </row>
    <row r="109" spans="1:3" x14ac:dyDescent="0.25">
      <c r="A109" s="129">
        <v>104</v>
      </c>
      <c r="B109" s="131" t="s">
        <v>96</v>
      </c>
      <c r="C109" s="132" t="s">
        <v>531</v>
      </c>
    </row>
    <row r="110" spans="1:3" x14ac:dyDescent="0.25">
      <c r="A110" s="129">
        <v>105</v>
      </c>
      <c r="B110" s="131" t="s">
        <v>97</v>
      </c>
      <c r="C110" s="132" t="s">
        <v>531</v>
      </c>
    </row>
    <row r="111" spans="1:3" x14ac:dyDescent="0.25">
      <c r="A111" s="129">
        <v>106</v>
      </c>
      <c r="B111" s="131" t="s">
        <v>99</v>
      </c>
      <c r="C111" s="132" t="s">
        <v>509</v>
      </c>
    </row>
    <row r="112" spans="1:3" x14ac:dyDescent="0.25">
      <c r="A112" s="129">
        <v>107</v>
      </c>
      <c r="B112" s="131" t="s">
        <v>216</v>
      </c>
      <c r="C112" s="132" t="s">
        <v>531</v>
      </c>
    </row>
    <row r="113" spans="1:3" x14ac:dyDescent="0.25">
      <c r="A113" s="129">
        <v>108</v>
      </c>
      <c r="B113" s="131" t="s">
        <v>217</v>
      </c>
      <c r="C113" s="132" t="s">
        <v>531</v>
      </c>
    </row>
    <row r="114" spans="1:3" x14ac:dyDescent="0.25">
      <c r="A114" s="129">
        <v>109</v>
      </c>
      <c r="B114" s="131" t="s">
        <v>218</v>
      </c>
      <c r="C114" s="132" t="s">
        <v>531</v>
      </c>
    </row>
    <row r="115" spans="1:3" x14ac:dyDescent="0.25">
      <c r="A115" s="129">
        <v>110</v>
      </c>
      <c r="B115" s="131" t="s">
        <v>103</v>
      </c>
      <c r="C115" s="132" t="s">
        <v>531</v>
      </c>
    </row>
    <row r="116" spans="1:3" x14ac:dyDescent="0.25">
      <c r="A116" s="129">
        <v>111</v>
      </c>
      <c r="B116" s="131" t="s">
        <v>104</v>
      </c>
      <c r="C116" s="132" t="s">
        <v>531</v>
      </c>
    </row>
    <row r="117" spans="1:3" x14ac:dyDescent="0.25">
      <c r="A117" s="129">
        <v>112</v>
      </c>
      <c r="B117" s="131" t="s">
        <v>105</v>
      </c>
      <c r="C117" s="132" t="s">
        <v>531</v>
      </c>
    </row>
    <row r="118" spans="1:3" x14ac:dyDescent="0.25">
      <c r="A118" s="129">
        <v>113</v>
      </c>
      <c r="B118" s="131" t="s">
        <v>106</v>
      </c>
      <c r="C118" s="132" t="s">
        <v>531</v>
      </c>
    </row>
    <row r="119" spans="1:3" x14ac:dyDescent="0.25">
      <c r="A119" s="129">
        <v>114</v>
      </c>
      <c r="B119" s="131" t="s">
        <v>107</v>
      </c>
      <c r="C119" s="132" t="s">
        <v>531</v>
      </c>
    </row>
    <row r="120" spans="1:3" x14ac:dyDescent="0.25">
      <c r="A120" s="129">
        <v>115</v>
      </c>
      <c r="B120" s="131" t="s">
        <v>108</v>
      </c>
      <c r="C120" s="132" t="s">
        <v>531</v>
      </c>
    </row>
    <row r="121" spans="1:3" x14ac:dyDescent="0.25">
      <c r="A121" s="129">
        <v>116</v>
      </c>
      <c r="B121" s="131" t="s">
        <v>109</v>
      </c>
      <c r="C121" s="132" t="s">
        <v>531</v>
      </c>
    </row>
    <row r="122" spans="1:3" x14ac:dyDescent="0.25">
      <c r="A122" s="129">
        <v>117</v>
      </c>
      <c r="B122" s="131" t="s">
        <v>110</v>
      </c>
      <c r="C122" s="132" t="s">
        <v>531</v>
      </c>
    </row>
    <row r="123" spans="1:3" x14ac:dyDescent="0.25">
      <c r="A123" s="129">
        <v>118</v>
      </c>
      <c r="B123" s="131" t="s">
        <v>111</v>
      </c>
      <c r="C123" s="132" t="s">
        <v>531</v>
      </c>
    </row>
    <row r="124" spans="1:3" x14ac:dyDescent="0.25">
      <c r="A124" s="129">
        <v>119</v>
      </c>
      <c r="B124" s="131" t="s">
        <v>112</v>
      </c>
      <c r="C124" s="132" t="s">
        <v>531</v>
      </c>
    </row>
    <row r="125" spans="1:3" x14ac:dyDescent="0.25">
      <c r="A125" s="129">
        <v>120</v>
      </c>
      <c r="B125" s="131" t="s">
        <v>113</v>
      </c>
      <c r="C125" s="132" t="s">
        <v>531</v>
      </c>
    </row>
    <row r="126" spans="1:3" x14ac:dyDescent="0.25">
      <c r="A126" s="129">
        <v>121</v>
      </c>
      <c r="B126" s="131" t="s">
        <v>365</v>
      </c>
      <c r="C126" s="132" t="s">
        <v>531</v>
      </c>
    </row>
    <row r="127" spans="1:3" x14ac:dyDescent="0.25">
      <c r="A127" s="129">
        <v>122</v>
      </c>
      <c r="B127" s="131" t="s">
        <v>366</v>
      </c>
      <c r="C127" s="132" t="s">
        <v>531</v>
      </c>
    </row>
    <row r="128" spans="1:3" x14ac:dyDescent="0.25">
      <c r="A128" s="129">
        <v>123</v>
      </c>
      <c r="B128" s="131" t="s">
        <v>367</v>
      </c>
      <c r="C128" s="132" t="s">
        <v>531</v>
      </c>
    </row>
    <row r="129" spans="1:3" x14ac:dyDescent="0.25">
      <c r="A129" s="129">
        <v>124</v>
      </c>
      <c r="B129" s="131" t="s">
        <v>368</v>
      </c>
      <c r="C129" s="132" t="s">
        <v>531</v>
      </c>
    </row>
    <row r="130" spans="1:3" x14ac:dyDescent="0.25">
      <c r="A130" s="129">
        <v>125</v>
      </c>
      <c r="B130" s="131" t="s">
        <v>369</v>
      </c>
      <c r="C130" s="132" t="s">
        <v>531</v>
      </c>
    </row>
    <row r="131" spans="1:3" x14ac:dyDescent="0.25">
      <c r="A131" s="129">
        <v>126</v>
      </c>
      <c r="B131" s="131" t="s">
        <v>370</v>
      </c>
      <c r="C131" s="132" t="s">
        <v>531</v>
      </c>
    </row>
    <row r="132" spans="1:3" x14ac:dyDescent="0.25">
      <c r="A132" s="129">
        <v>127</v>
      </c>
      <c r="B132" s="131" t="s">
        <v>371</v>
      </c>
      <c r="C132" s="132" t="s">
        <v>531</v>
      </c>
    </row>
    <row r="133" spans="1:3" ht="75" x14ac:dyDescent="0.25">
      <c r="A133" s="129">
        <v>128</v>
      </c>
      <c r="B133" s="131" t="s">
        <v>372</v>
      </c>
      <c r="C133" s="132" t="s">
        <v>532</v>
      </c>
    </row>
    <row r="134" spans="1:3" x14ac:dyDescent="0.25">
      <c r="A134" s="129">
        <v>129</v>
      </c>
      <c r="B134" s="131" t="s">
        <v>373</v>
      </c>
      <c r="C134" s="132" t="s">
        <v>531</v>
      </c>
    </row>
    <row r="135" spans="1:3" x14ac:dyDescent="0.25">
      <c r="A135" s="129">
        <v>130</v>
      </c>
      <c r="B135" s="131" t="s">
        <v>374</v>
      </c>
      <c r="C135" s="132" t="s">
        <v>531</v>
      </c>
    </row>
    <row r="136" spans="1:3" ht="30" x14ac:dyDescent="0.25">
      <c r="A136" s="129">
        <v>131</v>
      </c>
      <c r="B136" s="131" t="s">
        <v>125</v>
      </c>
      <c r="C136" s="132" t="s">
        <v>531</v>
      </c>
    </row>
    <row r="137" spans="1:3" x14ac:dyDescent="0.25">
      <c r="A137" s="129">
        <v>132</v>
      </c>
      <c r="B137" s="131" t="s">
        <v>378</v>
      </c>
      <c r="C137" s="132" t="s">
        <v>531</v>
      </c>
    </row>
    <row r="138" spans="1:3" x14ac:dyDescent="0.25">
      <c r="A138" s="129">
        <v>133</v>
      </c>
      <c r="B138" s="131" t="s">
        <v>127</v>
      </c>
      <c r="C138" s="132" t="s">
        <v>531</v>
      </c>
    </row>
    <row r="139" spans="1:3" x14ac:dyDescent="0.25">
      <c r="A139" s="129">
        <v>134</v>
      </c>
      <c r="B139" s="131" t="s">
        <v>384</v>
      </c>
      <c r="C139" s="132" t="s">
        <v>531</v>
      </c>
    </row>
    <row r="140" spans="1:3" x14ac:dyDescent="0.25">
      <c r="A140" s="129">
        <v>135</v>
      </c>
      <c r="B140" s="131" t="s">
        <v>129</v>
      </c>
      <c r="C140" s="132" t="s">
        <v>531</v>
      </c>
    </row>
    <row r="141" spans="1:3" x14ac:dyDescent="0.25">
      <c r="A141" s="129">
        <v>136</v>
      </c>
      <c r="B141" s="131" t="s">
        <v>130</v>
      </c>
      <c r="C141" s="132" t="s">
        <v>531</v>
      </c>
    </row>
    <row r="142" spans="1:3" x14ac:dyDescent="0.25">
      <c r="A142" s="129">
        <v>137</v>
      </c>
      <c r="B142" s="131" t="s">
        <v>131</v>
      </c>
      <c r="C142" s="132" t="s">
        <v>531</v>
      </c>
    </row>
    <row r="143" spans="1:3" x14ac:dyDescent="0.25">
      <c r="A143" s="129">
        <v>138</v>
      </c>
      <c r="B143" s="131" t="s">
        <v>132</v>
      </c>
      <c r="C143" s="132" t="s">
        <v>531</v>
      </c>
    </row>
    <row r="144" spans="1:3" x14ac:dyDescent="0.25">
      <c r="A144" s="129">
        <v>139</v>
      </c>
      <c r="B144" s="131" t="s">
        <v>133</v>
      </c>
      <c r="C144" s="132" t="s">
        <v>531</v>
      </c>
    </row>
    <row r="145" spans="1:3" x14ac:dyDescent="0.25">
      <c r="A145" s="129">
        <v>140</v>
      </c>
      <c r="B145" s="131" t="s">
        <v>134</v>
      </c>
      <c r="C145" s="132" t="s">
        <v>531</v>
      </c>
    </row>
    <row r="146" spans="1:3" x14ac:dyDescent="0.25">
      <c r="A146" s="129">
        <v>141</v>
      </c>
      <c r="B146" s="131" t="s">
        <v>135</v>
      </c>
      <c r="C146" s="132" t="s">
        <v>531</v>
      </c>
    </row>
    <row r="147" spans="1:3" x14ac:dyDescent="0.25">
      <c r="A147" s="129">
        <v>142</v>
      </c>
      <c r="B147" s="131" t="s">
        <v>136</v>
      </c>
      <c r="C147" s="132" t="s">
        <v>531</v>
      </c>
    </row>
    <row r="148" spans="1:3" x14ac:dyDescent="0.25">
      <c r="A148" s="129">
        <v>143</v>
      </c>
      <c r="B148" s="131" t="s">
        <v>137</v>
      </c>
      <c r="C148" s="132" t="s">
        <v>531</v>
      </c>
    </row>
    <row r="149" spans="1:3" x14ac:dyDescent="0.25">
      <c r="A149" s="129">
        <v>144</v>
      </c>
      <c r="B149" s="131" t="s">
        <v>138</v>
      </c>
      <c r="C149" s="132" t="s">
        <v>531</v>
      </c>
    </row>
    <row r="150" spans="1:3" x14ac:dyDescent="0.25">
      <c r="A150" s="129">
        <v>145</v>
      </c>
      <c r="B150" s="131" t="s">
        <v>139</v>
      </c>
      <c r="C150" s="132" t="s">
        <v>531</v>
      </c>
    </row>
    <row r="151" spans="1:3" x14ac:dyDescent="0.25">
      <c r="A151" s="129">
        <v>146</v>
      </c>
      <c r="B151" s="131" t="s">
        <v>140</v>
      </c>
      <c r="C151" s="132" t="s">
        <v>531</v>
      </c>
    </row>
    <row r="152" spans="1:3" x14ac:dyDescent="0.25">
      <c r="A152" s="129">
        <v>147</v>
      </c>
      <c r="B152" s="131" t="s">
        <v>141</v>
      </c>
      <c r="C152" s="132" t="s">
        <v>531</v>
      </c>
    </row>
    <row r="153" spans="1:3" x14ac:dyDescent="0.25">
      <c r="A153" s="129">
        <v>148</v>
      </c>
      <c r="B153" s="131" t="s">
        <v>385</v>
      </c>
      <c r="C153" s="132" t="s">
        <v>531</v>
      </c>
    </row>
    <row r="154" spans="1:3" x14ac:dyDescent="0.25">
      <c r="A154" s="129">
        <v>149</v>
      </c>
      <c r="B154" s="131" t="s">
        <v>386</v>
      </c>
      <c r="C154" s="132" t="s">
        <v>531</v>
      </c>
    </row>
    <row r="155" spans="1:3" x14ac:dyDescent="0.25">
      <c r="A155" s="129">
        <v>150</v>
      </c>
      <c r="B155" s="131" t="s">
        <v>387</v>
      </c>
      <c r="C155" s="132" t="s">
        <v>531</v>
      </c>
    </row>
    <row r="156" spans="1:3" x14ac:dyDescent="0.25">
      <c r="A156" s="129">
        <v>151</v>
      </c>
      <c r="B156" s="131" t="s">
        <v>388</v>
      </c>
      <c r="C156" s="132" t="s">
        <v>531</v>
      </c>
    </row>
    <row r="157" spans="1:3" x14ac:dyDescent="0.25">
      <c r="A157" s="129">
        <v>152</v>
      </c>
      <c r="B157" s="131" t="s">
        <v>223</v>
      </c>
      <c r="C157" s="132" t="s">
        <v>531</v>
      </c>
    </row>
    <row r="158" spans="1:3" x14ac:dyDescent="0.25">
      <c r="A158" s="129">
        <v>153</v>
      </c>
      <c r="B158" s="131" t="s">
        <v>389</v>
      </c>
      <c r="C158" s="132" t="s">
        <v>531</v>
      </c>
    </row>
    <row r="159" spans="1:3" x14ac:dyDescent="0.25">
      <c r="A159" s="129">
        <v>154</v>
      </c>
      <c r="B159" s="131" t="s">
        <v>390</v>
      </c>
      <c r="C159" s="132" t="s">
        <v>531</v>
      </c>
    </row>
    <row r="160" spans="1:3" x14ac:dyDescent="0.25">
      <c r="A160" s="129">
        <v>155</v>
      </c>
      <c r="B160" s="131" t="s">
        <v>391</v>
      </c>
      <c r="C160" s="132" t="s">
        <v>531</v>
      </c>
    </row>
    <row r="161" spans="1:3" x14ac:dyDescent="0.25">
      <c r="A161" s="129">
        <v>156</v>
      </c>
      <c r="B161" s="131" t="s">
        <v>392</v>
      </c>
      <c r="C161" s="132" t="s">
        <v>531</v>
      </c>
    </row>
    <row r="162" spans="1:3" x14ac:dyDescent="0.25">
      <c r="A162" s="129">
        <v>157</v>
      </c>
      <c r="B162" s="131" t="s">
        <v>393</v>
      </c>
      <c r="C162" s="132" t="s">
        <v>531</v>
      </c>
    </row>
    <row r="163" spans="1:3" x14ac:dyDescent="0.25">
      <c r="A163" s="129">
        <v>158</v>
      </c>
      <c r="B163" s="131" t="s">
        <v>152</v>
      </c>
      <c r="C163" s="132" t="s">
        <v>531</v>
      </c>
    </row>
    <row r="164" spans="1:3" x14ac:dyDescent="0.25">
      <c r="A164" s="129">
        <v>159</v>
      </c>
      <c r="B164" s="131" t="s">
        <v>394</v>
      </c>
      <c r="C164" s="132" t="s">
        <v>531</v>
      </c>
    </row>
    <row r="165" spans="1:3" x14ac:dyDescent="0.25">
      <c r="A165" s="129">
        <v>160</v>
      </c>
      <c r="B165" s="131" t="s">
        <v>395</v>
      </c>
      <c r="C165" s="132" t="s">
        <v>531</v>
      </c>
    </row>
    <row r="166" spans="1:3" x14ac:dyDescent="0.25">
      <c r="A166" s="129">
        <v>161</v>
      </c>
      <c r="B166" s="131" t="s">
        <v>396</v>
      </c>
      <c r="C166" s="132" t="s">
        <v>531</v>
      </c>
    </row>
    <row r="167" spans="1:3" x14ac:dyDescent="0.25">
      <c r="A167" s="129">
        <v>162</v>
      </c>
      <c r="B167" s="131" t="s">
        <v>397</v>
      </c>
      <c r="C167" s="132" t="s">
        <v>531</v>
      </c>
    </row>
    <row r="168" spans="1:3" x14ac:dyDescent="0.25">
      <c r="A168" s="129">
        <v>163</v>
      </c>
      <c r="B168" s="131" t="s">
        <v>398</v>
      </c>
      <c r="C168" s="132" t="s">
        <v>531</v>
      </c>
    </row>
    <row r="169" spans="1:3" x14ac:dyDescent="0.25">
      <c r="A169" s="129">
        <v>164</v>
      </c>
      <c r="B169" s="131" t="s">
        <v>399</v>
      </c>
      <c r="C169" s="132" t="s">
        <v>531</v>
      </c>
    </row>
    <row r="170" spans="1:3" x14ac:dyDescent="0.25">
      <c r="A170" s="129">
        <v>165</v>
      </c>
      <c r="B170" s="131" t="s">
        <v>400</v>
      </c>
      <c r="C170" s="132" t="s">
        <v>531</v>
      </c>
    </row>
    <row r="171" spans="1:3" x14ac:dyDescent="0.25">
      <c r="A171" s="129">
        <v>166</v>
      </c>
      <c r="B171" s="131" t="s">
        <v>401</v>
      </c>
      <c r="C171" s="132" t="s">
        <v>531</v>
      </c>
    </row>
    <row r="172" spans="1:3" x14ac:dyDescent="0.25">
      <c r="A172" s="129">
        <v>167</v>
      </c>
      <c r="B172" s="131" t="s">
        <v>161</v>
      </c>
      <c r="C172" s="132" t="s">
        <v>531</v>
      </c>
    </row>
    <row r="173" spans="1:3" x14ac:dyDescent="0.25">
      <c r="A173" s="183">
        <v>168</v>
      </c>
      <c r="B173" s="185" t="s">
        <v>162</v>
      </c>
      <c r="C173" s="132" t="s">
        <v>533</v>
      </c>
    </row>
    <row r="174" spans="1:3" x14ac:dyDescent="0.25">
      <c r="A174" s="184"/>
      <c r="B174" s="186"/>
      <c r="C174" s="132" t="s">
        <v>534</v>
      </c>
    </row>
    <row r="175" spans="1:3" x14ac:dyDescent="0.25">
      <c r="A175" s="183">
        <v>169</v>
      </c>
      <c r="B175" s="185" t="s">
        <v>402</v>
      </c>
      <c r="C175" s="132" t="s">
        <v>535</v>
      </c>
    </row>
    <row r="176" spans="1:3" x14ac:dyDescent="0.25">
      <c r="A176" s="184"/>
      <c r="B176" s="186"/>
      <c r="C176" s="132" t="s">
        <v>536</v>
      </c>
    </row>
    <row r="177" spans="1:3" x14ac:dyDescent="0.25">
      <c r="A177" s="129">
        <v>170</v>
      </c>
      <c r="B177" s="131" t="s">
        <v>164</v>
      </c>
      <c r="C177" s="132" t="s">
        <v>510</v>
      </c>
    </row>
    <row r="178" spans="1:3" x14ac:dyDescent="0.25">
      <c r="A178" s="129">
        <v>171</v>
      </c>
      <c r="B178" s="131" t="s">
        <v>165</v>
      </c>
      <c r="C178" s="132" t="s">
        <v>511</v>
      </c>
    </row>
    <row r="179" spans="1:3" x14ac:dyDescent="0.25">
      <c r="A179" s="129">
        <v>172</v>
      </c>
      <c r="B179" s="131" t="s">
        <v>166</v>
      </c>
      <c r="C179" s="132" t="s">
        <v>531</v>
      </c>
    </row>
    <row r="180" spans="1:3" x14ac:dyDescent="0.25">
      <c r="A180" s="129">
        <v>173</v>
      </c>
      <c r="B180" s="131" t="s">
        <v>167</v>
      </c>
      <c r="C180" s="132" t="s">
        <v>512</v>
      </c>
    </row>
    <row r="181" spans="1:3" x14ac:dyDescent="0.25">
      <c r="A181" s="129">
        <v>174</v>
      </c>
      <c r="B181" s="131" t="s">
        <v>168</v>
      </c>
      <c r="C181" s="132" t="s">
        <v>531</v>
      </c>
    </row>
    <row r="182" spans="1:3" x14ac:dyDescent="0.25">
      <c r="A182" s="129">
        <v>175</v>
      </c>
      <c r="B182" s="131" t="s">
        <v>169</v>
      </c>
      <c r="C182" s="132" t="s">
        <v>531</v>
      </c>
    </row>
    <row r="183" spans="1:3" x14ac:dyDescent="0.25">
      <c r="A183" s="129">
        <v>176</v>
      </c>
      <c r="B183" s="131" t="s">
        <v>170</v>
      </c>
      <c r="C183" s="132" t="s">
        <v>531</v>
      </c>
    </row>
    <row r="184" spans="1:3" x14ac:dyDescent="0.25">
      <c r="A184" s="129">
        <v>177</v>
      </c>
      <c r="B184" s="131" t="s">
        <v>171</v>
      </c>
      <c r="C184" s="132" t="s">
        <v>537</v>
      </c>
    </row>
    <row r="185" spans="1:3" x14ac:dyDescent="0.25">
      <c r="A185" s="129">
        <v>178</v>
      </c>
      <c r="B185" s="131" t="s">
        <v>172</v>
      </c>
      <c r="C185" s="132" t="s">
        <v>531</v>
      </c>
    </row>
    <row r="186" spans="1:3" x14ac:dyDescent="0.25">
      <c r="A186" s="129">
        <v>179</v>
      </c>
      <c r="B186" s="131" t="s">
        <v>173</v>
      </c>
      <c r="C186" s="132" t="s">
        <v>531</v>
      </c>
    </row>
    <row r="187" spans="1:3" x14ac:dyDescent="0.25">
      <c r="A187" s="129">
        <v>180</v>
      </c>
      <c r="B187" s="131" t="s">
        <v>174</v>
      </c>
      <c r="C187" s="132" t="s">
        <v>531</v>
      </c>
    </row>
    <row r="188" spans="1:3" x14ac:dyDescent="0.25">
      <c r="A188" s="129">
        <v>181</v>
      </c>
      <c r="B188" s="131" t="s">
        <v>175</v>
      </c>
      <c r="C188" s="132" t="s">
        <v>531</v>
      </c>
    </row>
    <row r="189" spans="1:3" x14ac:dyDescent="0.25">
      <c r="A189" s="129">
        <v>182</v>
      </c>
      <c r="B189" s="131" t="s">
        <v>176</v>
      </c>
      <c r="C189" s="132" t="s">
        <v>531</v>
      </c>
    </row>
    <row r="190" spans="1:3" x14ac:dyDescent="0.25">
      <c r="A190" s="129">
        <v>183</v>
      </c>
      <c r="B190" s="131" t="s">
        <v>177</v>
      </c>
      <c r="C190" s="132" t="s">
        <v>531</v>
      </c>
    </row>
    <row r="191" spans="1:3" x14ac:dyDescent="0.25">
      <c r="A191" s="183">
        <v>184</v>
      </c>
      <c r="B191" s="185" t="s">
        <v>178</v>
      </c>
      <c r="C191" s="132" t="s">
        <v>538</v>
      </c>
    </row>
    <row r="192" spans="1:3" x14ac:dyDescent="0.25">
      <c r="A192" s="184"/>
      <c r="B192" s="186"/>
      <c r="C192" s="132" t="s">
        <v>539</v>
      </c>
    </row>
    <row r="193" spans="1:3" x14ac:dyDescent="0.25">
      <c r="A193" s="129">
        <v>185</v>
      </c>
      <c r="B193" s="131" t="s">
        <v>179</v>
      </c>
      <c r="C193" s="132" t="s">
        <v>531</v>
      </c>
    </row>
    <row r="194" spans="1:3" x14ac:dyDescent="0.25">
      <c r="A194" s="129">
        <v>186</v>
      </c>
      <c r="B194" s="131" t="s">
        <v>180</v>
      </c>
      <c r="C194" s="132" t="s">
        <v>531</v>
      </c>
    </row>
    <row r="195" spans="1:3" x14ac:dyDescent="0.25">
      <c r="A195" s="129">
        <v>187</v>
      </c>
      <c r="B195" s="131" t="s">
        <v>181</v>
      </c>
      <c r="C195" s="132" t="s">
        <v>513</v>
      </c>
    </row>
    <row r="196" spans="1:3" x14ac:dyDescent="0.25">
      <c r="A196" s="129">
        <v>188</v>
      </c>
      <c r="B196" s="131" t="s">
        <v>182</v>
      </c>
      <c r="C196" s="132" t="s">
        <v>514</v>
      </c>
    </row>
    <row r="197" spans="1:3" x14ac:dyDescent="0.25">
      <c r="A197" s="129">
        <v>189</v>
      </c>
      <c r="B197" s="131" t="s">
        <v>183</v>
      </c>
      <c r="C197" s="132" t="s">
        <v>531</v>
      </c>
    </row>
    <row r="198" spans="1:3" x14ac:dyDescent="0.25">
      <c r="A198" s="129">
        <v>190</v>
      </c>
      <c r="B198" s="131" t="s">
        <v>184</v>
      </c>
      <c r="C198" s="132" t="s">
        <v>515</v>
      </c>
    </row>
    <row r="199" spans="1:3" x14ac:dyDescent="0.25">
      <c r="A199" s="129">
        <v>191</v>
      </c>
      <c r="B199" s="131" t="s">
        <v>185</v>
      </c>
      <c r="C199" s="132" t="s">
        <v>531</v>
      </c>
    </row>
    <row r="200" spans="1:3" x14ac:dyDescent="0.25">
      <c r="A200" s="129">
        <v>192</v>
      </c>
      <c r="B200" s="131" t="s">
        <v>186</v>
      </c>
      <c r="C200" s="132" t="s">
        <v>531</v>
      </c>
    </row>
    <row r="201" spans="1:3" x14ac:dyDescent="0.25">
      <c r="A201" s="129">
        <v>193</v>
      </c>
      <c r="B201" s="131" t="s">
        <v>225</v>
      </c>
      <c r="C201" s="132" t="s">
        <v>531</v>
      </c>
    </row>
    <row r="202" spans="1:3" x14ac:dyDescent="0.25">
      <c r="A202" s="129">
        <v>194</v>
      </c>
      <c r="B202" s="131" t="s">
        <v>403</v>
      </c>
      <c r="C202" s="132" t="s">
        <v>531</v>
      </c>
    </row>
    <row r="203" spans="1:3" x14ac:dyDescent="0.25">
      <c r="A203" s="129">
        <v>195</v>
      </c>
      <c r="B203" s="131" t="s">
        <v>405</v>
      </c>
      <c r="C203" s="132" t="s">
        <v>531</v>
      </c>
    </row>
    <row r="204" spans="1:3" x14ac:dyDescent="0.25">
      <c r="A204" s="129">
        <v>196</v>
      </c>
      <c r="B204" s="131" t="s">
        <v>406</v>
      </c>
      <c r="C204" s="132" t="s">
        <v>531</v>
      </c>
    </row>
    <row r="205" spans="1:3" x14ac:dyDescent="0.25">
      <c r="A205" s="129">
        <v>197</v>
      </c>
      <c r="B205" s="131" t="s">
        <v>407</v>
      </c>
      <c r="C205" s="132" t="s">
        <v>531</v>
      </c>
    </row>
    <row r="206" spans="1:3" x14ac:dyDescent="0.25">
      <c r="A206" s="129">
        <v>198</v>
      </c>
      <c r="B206" s="131" t="s">
        <v>408</v>
      </c>
      <c r="C206" s="132" t="s">
        <v>531</v>
      </c>
    </row>
    <row r="207" spans="1:3" x14ac:dyDescent="0.25">
      <c r="A207" s="129">
        <v>199</v>
      </c>
      <c r="B207" s="131" t="s">
        <v>409</v>
      </c>
      <c r="C207" s="132" t="s">
        <v>531</v>
      </c>
    </row>
    <row r="208" spans="1:3" x14ac:dyDescent="0.25">
      <c r="A208" s="129">
        <v>200</v>
      </c>
      <c r="B208" s="131" t="s">
        <v>410</v>
      </c>
      <c r="C208" s="132" t="s">
        <v>531</v>
      </c>
    </row>
    <row r="209" spans="1:3" x14ac:dyDescent="0.25">
      <c r="A209" s="129">
        <v>201</v>
      </c>
      <c r="B209" s="131" t="s">
        <v>411</v>
      </c>
      <c r="C209" s="132" t="s">
        <v>531</v>
      </c>
    </row>
    <row r="210" spans="1:3" ht="135" x14ac:dyDescent="0.25">
      <c r="A210" s="129">
        <f t="shared" ref="A210:A236" si="0">A209+1</f>
        <v>202</v>
      </c>
      <c r="B210" s="131" t="s">
        <v>571</v>
      </c>
      <c r="C210" s="174" t="s">
        <v>625</v>
      </c>
    </row>
    <row r="211" spans="1:3" x14ac:dyDescent="0.25">
      <c r="A211" s="129">
        <f t="shared" si="0"/>
        <v>203</v>
      </c>
      <c r="B211" s="131" t="s">
        <v>572</v>
      </c>
      <c r="C211" s="174" t="s">
        <v>531</v>
      </c>
    </row>
    <row r="212" spans="1:3" x14ac:dyDescent="0.25">
      <c r="A212" s="129">
        <f t="shared" si="0"/>
        <v>204</v>
      </c>
      <c r="B212" s="131" t="s">
        <v>626</v>
      </c>
      <c r="C212" s="174" t="s">
        <v>531</v>
      </c>
    </row>
    <row r="213" spans="1:3" x14ac:dyDescent="0.25">
      <c r="A213" s="129">
        <f t="shared" si="0"/>
        <v>205</v>
      </c>
      <c r="B213" s="131" t="s">
        <v>574</v>
      </c>
      <c r="C213" s="174" t="s">
        <v>531</v>
      </c>
    </row>
    <row r="214" spans="1:3" x14ac:dyDescent="0.25">
      <c r="A214" s="129">
        <f t="shared" si="0"/>
        <v>206</v>
      </c>
      <c r="B214" s="131" t="s">
        <v>575</v>
      </c>
      <c r="C214" s="174" t="s">
        <v>531</v>
      </c>
    </row>
    <row r="215" spans="1:3" x14ac:dyDescent="0.25">
      <c r="A215" s="129">
        <f t="shared" si="0"/>
        <v>207</v>
      </c>
      <c r="B215" s="131" t="s">
        <v>585</v>
      </c>
      <c r="C215" s="174"/>
    </row>
    <row r="216" spans="1:3" x14ac:dyDescent="0.25">
      <c r="A216" s="129">
        <f t="shared" si="0"/>
        <v>208</v>
      </c>
      <c r="B216" s="131" t="s">
        <v>595</v>
      </c>
      <c r="C216" s="132" t="s">
        <v>531</v>
      </c>
    </row>
    <row r="217" spans="1:3" x14ac:dyDescent="0.25">
      <c r="A217" s="129">
        <f t="shared" si="0"/>
        <v>209</v>
      </c>
      <c r="B217" s="131" t="s">
        <v>596</v>
      </c>
      <c r="C217" s="132" t="s">
        <v>531</v>
      </c>
    </row>
    <row r="218" spans="1:3" x14ac:dyDescent="0.25">
      <c r="A218" s="129">
        <f t="shared" si="0"/>
        <v>210</v>
      </c>
      <c r="B218" s="131" t="s">
        <v>597</v>
      </c>
      <c r="C218" s="132" t="s">
        <v>531</v>
      </c>
    </row>
    <row r="219" spans="1:3" x14ac:dyDescent="0.25">
      <c r="A219" s="129">
        <f t="shared" si="0"/>
        <v>211</v>
      </c>
      <c r="B219" s="131" t="s">
        <v>586</v>
      </c>
      <c r="C219" s="132" t="s">
        <v>531</v>
      </c>
    </row>
    <row r="220" spans="1:3" x14ac:dyDescent="0.25">
      <c r="A220" s="129">
        <f t="shared" si="0"/>
        <v>212</v>
      </c>
      <c r="B220" s="131" t="s">
        <v>598</v>
      </c>
      <c r="C220" s="132" t="s">
        <v>531</v>
      </c>
    </row>
    <row r="221" spans="1:3" x14ac:dyDescent="0.25">
      <c r="A221" s="129">
        <f t="shared" si="0"/>
        <v>213</v>
      </c>
      <c r="B221" s="131" t="s">
        <v>599</v>
      </c>
      <c r="C221" s="132" t="s">
        <v>531</v>
      </c>
    </row>
    <row r="222" spans="1:3" x14ac:dyDescent="0.25">
      <c r="A222" s="129">
        <f t="shared" si="0"/>
        <v>214</v>
      </c>
      <c r="B222" s="131" t="s">
        <v>600</v>
      </c>
      <c r="C222" s="132" t="s">
        <v>531</v>
      </c>
    </row>
    <row r="223" spans="1:3" x14ac:dyDescent="0.25">
      <c r="A223" s="129">
        <f t="shared" si="0"/>
        <v>215</v>
      </c>
      <c r="B223" s="131" t="s">
        <v>587</v>
      </c>
      <c r="C223" s="132" t="s">
        <v>531</v>
      </c>
    </row>
    <row r="224" spans="1:3" x14ac:dyDescent="0.25">
      <c r="A224" s="129">
        <f t="shared" si="0"/>
        <v>216</v>
      </c>
      <c r="B224" s="131" t="s">
        <v>601</v>
      </c>
      <c r="C224" s="132" t="s">
        <v>531</v>
      </c>
    </row>
    <row r="225" spans="1:3" x14ac:dyDescent="0.25">
      <c r="A225" s="129">
        <f t="shared" si="0"/>
        <v>217</v>
      </c>
      <c r="B225" s="131" t="s">
        <v>602</v>
      </c>
      <c r="C225" s="132" t="s">
        <v>531</v>
      </c>
    </row>
    <row r="226" spans="1:3" x14ac:dyDescent="0.25">
      <c r="A226" s="129">
        <f t="shared" si="0"/>
        <v>218</v>
      </c>
      <c r="B226" s="131" t="s">
        <v>603</v>
      </c>
      <c r="C226" s="132" t="s">
        <v>531</v>
      </c>
    </row>
    <row r="227" spans="1:3" x14ac:dyDescent="0.25">
      <c r="A227" s="129">
        <f t="shared" si="0"/>
        <v>219</v>
      </c>
      <c r="B227" s="131" t="s">
        <v>604</v>
      </c>
      <c r="C227" s="132" t="s">
        <v>531</v>
      </c>
    </row>
    <row r="228" spans="1:3" x14ac:dyDescent="0.25">
      <c r="A228" s="129">
        <f t="shared" si="0"/>
        <v>220</v>
      </c>
      <c r="B228" s="131" t="s">
        <v>605</v>
      </c>
      <c r="C228" s="132" t="s">
        <v>531</v>
      </c>
    </row>
    <row r="229" spans="1:3" x14ac:dyDescent="0.25">
      <c r="A229" s="129">
        <f t="shared" si="0"/>
        <v>221</v>
      </c>
      <c r="B229" s="131" t="s">
        <v>606</v>
      </c>
      <c r="C229" s="132" t="s">
        <v>531</v>
      </c>
    </row>
    <row r="230" spans="1:3" x14ac:dyDescent="0.25">
      <c r="A230" s="129">
        <f t="shared" si="0"/>
        <v>222</v>
      </c>
      <c r="B230" s="131" t="s">
        <v>607</v>
      </c>
      <c r="C230" s="132" t="s">
        <v>531</v>
      </c>
    </row>
    <row r="231" spans="1:3" x14ac:dyDescent="0.25">
      <c r="A231" s="129">
        <f t="shared" si="0"/>
        <v>223</v>
      </c>
      <c r="B231" s="131" t="s">
        <v>608</v>
      </c>
      <c r="C231" s="132" t="s">
        <v>531</v>
      </c>
    </row>
    <row r="232" spans="1:3" x14ac:dyDescent="0.25">
      <c r="A232" s="129">
        <f t="shared" si="0"/>
        <v>224</v>
      </c>
      <c r="B232" s="131" t="s">
        <v>609</v>
      </c>
      <c r="C232" s="132" t="s">
        <v>531</v>
      </c>
    </row>
    <row r="233" spans="1:3" x14ac:dyDescent="0.25">
      <c r="A233" s="129">
        <f t="shared" si="0"/>
        <v>225</v>
      </c>
      <c r="B233" s="131" t="s">
        <v>590</v>
      </c>
      <c r="C233" s="132" t="s">
        <v>531</v>
      </c>
    </row>
    <row r="234" spans="1:3" x14ac:dyDescent="0.25">
      <c r="A234" s="129">
        <f t="shared" si="0"/>
        <v>226</v>
      </c>
      <c r="B234" s="131" t="s">
        <v>610</v>
      </c>
      <c r="C234" s="132" t="s">
        <v>531</v>
      </c>
    </row>
    <row r="235" spans="1:3" x14ac:dyDescent="0.25">
      <c r="A235" s="129">
        <f t="shared" si="0"/>
        <v>227</v>
      </c>
      <c r="B235" s="131" t="s">
        <v>611</v>
      </c>
      <c r="C235" s="132" t="s">
        <v>531</v>
      </c>
    </row>
    <row r="236" spans="1:3" x14ac:dyDescent="0.25">
      <c r="A236" s="129">
        <f t="shared" si="0"/>
        <v>228</v>
      </c>
      <c r="B236" s="131" t="s">
        <v>589</v>
      </c>
      <c r="C236" s="132" t="s">
        <v>531</v>
      </c>
    </row>
  </sheetData>
  <mergeCells count="8">
    <mergeCell ref="A191:A192"/>
    <mergeCell ref="B191:B192"/>
    <mergeCell ref="A65:A67"/>
    <mergeCell ref="B65:B67"/>
    <mergeCell ref="A173:A174"/>
    <mergeCell ref="B173:B174"/>
    <mergeCell ref="A175:A176"/>
    <mergeCell ref="B175:B176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view="pageBreakPreview" zoomScaleNormal="100" zoomScaleSheetLayoutView="100" workbookViewId="0">
      <pane xSplit="1" ySplit="7" topLeftCell="B236" activePane="bottomRight" state="frozen"/>
      <selection pane="topRight" activeCell="B1" sqref="B1"/>
      <selection pane="bottomLeft" activeCell="A8" sqref="A8"/>
      <selection pane="bottomRight" activeCell="O251" sqref="O251"/>
    </sheetView>
  </sheetViews>
  <sheetFormatPr defaultColWidth="9.140625" defaultRowHeight="15" x14ac:dyDescent="0.25"/>
  <cols>
    <col min="1" max="1" width="4.28515625" style="167" customWidth="1"/>
    <col min="2" max="2" width="43.42578125" style="4" customWidth="1"/>
    <col min="3" max="3" width="12.5703125" style="4" customWidth="1"/>
    <col min="4" max="4" width="12.7109375" style="22" customWidth="1"/>
    <col min="5" max="5" width="12.42578125" style="22" customWidth="1"/>
    <col min="6" max="6" width="13.28515625" style="22" customWidth="1"/>
    <col min="7" max="7" width="14" style="4" customWidth="1"/>
    <col min="8" max="8" width="13" style="4" customWidth="1"/>
    <col min="9" max="10" width="12.5703125" style="4" customWidth="1"/>
    <col min="11" max="11" width="11.85546875" style="4" customWidth="1"/>
    <col min="12" max="12" width="13.42578125" style="4" customWidth="1"/>
    <col min="13" max="13" width="13.85546875" style="4" customWidth="1"/>
    <col min="14" max="14" width="14.28515625" style="26" customWidth="1"/>
    <col min="15" max="16384" width="9.140625" style="4"/>
  </cols>
  <sheetData>
    <row r="1" spans="1:15" ht="18.75" x14ac:dyDescent="0.25">
      <c r="B1" s="191" t="s">
        <v>551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5" ht="18.75" x14ac:dyDescent="0.25">
      <c r="B2" s="35"/>
    </row>
    <row r="3" spans="1:15" ht="15" customHeight="1" x14ac:dyDescent="0.25">
      <c r="A3" s="168"/>
      <c r="B3" s="190" t="s">
        <v>516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5" ht="26.25" customHeight="1" x14ac:dyDescent="0.25">
      <c r="A4" s="168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5" x14ac:dyDescent="0.25">
      <c r="A5" s="189" t="s">
        <v>330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5" x14ac:dyDescent="0.25">
      <c r="A6" s="192" t="s">
        <v>0</v>
      </c>
      <c r="B6" s="194" t="s">
        <v>489</v>
      </c>
      <c r="C6" s="195" t="s">
        <v>196</v>
      </c>
      <c r="D6" s="196"/>
      <c r="E6" s="196"/>
      <c r="F6" s="197"/>
      <c r="G6" s="195" t="s">
        <v>197</v>
      </c>
      <c r="H6" s="196"/>
      <c r="I6" s="196"/>
      <c r="J6" s="197"/>
      <c r="K6" s="195" t="s">
        <v>198</v>
      </c>
      <c r="L6" s="196"/>
      <c r="M6" s="196"/>
      <c r="N6" s="197"/>
    </row>
    <row r="7" spans="1:15" x14ac:dyDescent="0.25">
      <c r="A7" s="193"/>
      <c r="B7" s="194"/>
      <c r="C7" s="30" t="s">
        <v>566</v>
      </c>
      <c r="D7" s="38" t="s">
        <v>567</v>
      </c>
      <c r="E7" s="38" t="s">
        <v>568</v>
      </c>
      <c r="F7" s="79" t="s">
        <v>517</v>
      </c>
      <c r="G7" s="79" t="s">
        <v>566</v>
      </c>
      <c r="H7" s="79" t="s">
        <v>567</v>
      </c>
      <c r="I7" s="79" t="s">
        <v>568</v>
      </c>
      <c r="J7" s="79" t="s">
        <v>517</v>
      </c>
      <c r="K7" s="79" t="s">
        <v>566</v>
      </c>
      <c r="L7" s="79" t="s">
        <v>567</v>
      </c>
      <c r="M7" s="79" t="s">
        <v>568</v>
      </c>
      <c r="N7" s="79" t="s">
        <v>517</v>
      </c>
    </row>
    <row r="8" spans="1:15" x14ac:dyDescent="0.25">
      <c r="A8" s="30">
        <v>1</v>
      </c>
      <c r="B8" s="17" t="s">
        <v>414</v>
      </c>
      <c r="C8" s="16">
        <v>7121065.46</v>
      </c>
      <c r="D8" s="16">
        <v>15291749.439999999</v>
      </c>
      <c r="E8" s="16">
        <v>14113119.84</v>
      </c>
      <c r="F8" s="16">
        <f>E8/D8*100</f>
        <v>92.292382211567286</v>
      </c>
      <c r="G8" s="19">
        <v>5774825</v>
      </c>
      <c r="H8" s="19">
        <v>9307166.2899999991</v>
      </c>
      <c r="I8" s="19">
        <v>8267316.7300000004</v>
      </c>
      <c r="J8" s="19">
        <f>I8/H8*100</f>
        <v>88.82743116863341</v>
      </c>
      <c r="K8" s="19">
        <v>6812808.2999999998</v>
      </c>
      <c r="L8" s="19">
        <v>12238046.630000001</v>
      </c>
      <c r="M8" s="19">
        <v>12069261.140000001</v>
      </c>
      <c r="N8" s="16">
        <f>M8/L8*100</f>
        <v>98.620813475360976</v>
      </c>
      <c r="O8" s="26"/>
    </row>
    <row r="9" spans="1:15" x14ac:dyDescent="0.25">
      <c r="A9" s="30">
        <v>2</v>
      </c>
      <c r="B9" s="17" t="s">
        <v>1</v>
      </c>
      <c r="C9" s="16">
        <v>27655</v>
      </c>
      <c r="D9" s="16">
        <v>98783.21</v>
      </c>
      <c r="E9" s="16">
        <v>67502.52</v>
      </c>
      <c r="F9" s="16">
        <f t="shared" ref="F9:F72" si="0">E9/D9*100</f>
        <v>68.334001294349505</v>
      </c>
      <c r="G9" s="19">
        <v>28700</v>
      </c>
      <c r="H9" s="19">
        <v>56303.82</v>
      </c>
      <c r="I9" s="19">
        <v>32558.94</v>
      </c>
      <c r="J9" s="19">
        <f t="shared" ref="J9:J72" si="1">I9/H9*100</f>
        <v>57.827230905469641</v>
      </c>
      <c r="K9" s="19">
        <v>27700</v>
      </c>
      <c r="L9" s="19">
        <v>156972.59</v>
      </c>
      <c r="M9" s="19">
        <v>150935.57</v>
      </c>
      <c r="N9" s="16">
        <f t="shared" ref="N9:N72" si="2">M9/L9*100</f>
        <v>96.154092889720431</v>
      </c>
      <c r="O9" s="26"/>
    </row>
    <row r="10" spans="1:15" x14ac:dyDescent="0.25">
      <c r="A10" s="30">
        <v>3</v>
      </c>
      <c r="B10" s="17" t="s">
        <v>2</v>
      </c>
      <c r="C10" s="16">
        <v>47000</v>
      </c>
      <c r="D10" s="16">
        <v>63382.78</v>
      </c>
      <c r="E10" s="16">
        <v>58070.34</v>
      </c>
      <c r="F10" s="16">
        <f t="shared" si="0"/>
        <v>91.618480603091243</v>
      </c>
      <c r="G10" s="19">
        <v>39989.040000000001</v>
      </c>
      <c r="H10" s="19">
        <v>57160.3</v>
      </c>
      <c r="I10" s="19">
        <v>57113.51</v>
      </c>
      <c r="J10" s="19">
        <f t="shared" si="1"/>
        <v>99.918142487005852</v>
      </c>
      <c r="K10" s="19">
        <v>44300</v>
      </c>
      <c r="L10" s="19">
        <v>43675.86</v>
      </c>
      <c r="M10" s="19">
        <v>42724.49</v>
      </c>
      <c r="N10" s="16">
        <f t="shared" si="2"/>
        <v>97.821748673065628</v>
      </c>
      <c r="O10" s="26"/>
    </row>
    <row r="11" spans="1:15" x14ac:dyDescent="0.25">
      <c r="A11" s="30">
        <v>4</v>
      </c>
      <c r="B11" s="17" t="s">
        <v>3</v>
      </c>
      <c r="C11" s="16">
        <v>5806.89</v>
      </c>
      <c r="D11" s="16">
        <v>19074.080000000002</v>
      </c>
      <c r="E11" s="16">
        <v>18551.689999999999</v>
      </c>
      <c r="F11" s="16">
        <f t="shared" si="0"/>
        <v>97.261257161551157</v>
      </c>
      <c r="G11" s="19">
        <v>6015</v>
      </c>
      <c r="H11" s="19">
        <v>7499.94</v>
      </c>
      <c r="I11" s="19">
        <v>6794.17</v>
      </c>
      <c r="J11" s="19">
        <f t="shared" si="1"/>
        <v>90.589658050597748</v>
      </c>
      <c r="K11" s="19">
        <v>5838</v>
      </c>
      <c r="L11" s="19">
        <v>6195.22</v>
      </c>
      <c r="M11" s="19">
        <v>4872.5200000000004</v>
      </c>
      <c r="N11" s="16">
        <f t="shared" si="2"/>
        <v>78.649668615480977</v>
      </c>
      <c r="O11" s="26"/>
    </row>
    <row r="12" spans="1:15" x14ac:dyDescent="0.25">
      <c r="A12" s="30">
        <v>5</v>
      </c>
      <c r="B12" s="17" t="s">
        <v>4</v>
      </c>
      <c r="C12" s="16">
        <v>665.24</v>
      </c>
      <c r="D12" s="16">
        <v>1169.95</v>
      </c>
      <c r="E12" s="16">
        <v>1127.6400000000001</v>
      </c>
      <c r="F12" s="16">
        <f t="shared" si="0"/>
        <v>96.383606137014411</v>
      </c>
      <c r="G12" s="19">
        <v>680</v>
      </c>
      <c r="H12" s="19">
        <v>765.73</v>
      </c>
      <c r="I12" s="19">
        <v>765.73</v>
      </c>
      <c r="J12" s="19">
        <f t="shared" si="1"/>
        <v>100</v>
      </c>
      <c r="K12" s="19">
        <v>680</v>
      </c>
      <c r="L12" s="19">
        <v>3102.53</v>
      </c>
      <c r="M12" s="19">
        <v>2632.45</v>
      </c>
      <c r="N12" s="16">
        <f t="shared" si="2"/>
        <v>84.848494615684615</v>
      </c>
      <c r="O12" s="26"/>
    </row>
    <row r="13" spans="1:15" x14ac:dyDescent="0.25">
      <c r="A13" s="30">
        <v>6</v>
      </c>
      <c r="B13" s="17" t="s">
        <v>5</v>
      </c>
      <c r="C13" s="16">
        <v>1076.44</v>
      </c>
      <c r="D13" s="16">
        <v>4455.83</v>
      </c>
      <c r="E13" s="16">
        <v>3130.42</v>
      </c>
      <c r="F13" s="16">
        <f t="shared" si="0"/>
        <v>70.254475597139034</v>
      </c>
      <c r="G13" s="19">
        <v>1169</v>
      </c>
      <c r="H13" s="19">
        <v>1275.1600000000001</v>
      </c>
      <c r="I13" s="19">
        <v>1138.92</v>
      </c>
      <c r="J13" s="19">
        <f t="shared" si="1"/>
        <v>89.315850559929729</v>
      </c>
      <c r="K13" s="19">
        <v>1237.73</v>
      </c>
      <c r="L13" s="19">
        <v>4416.12</v>
      </c>
      <c r="M13" s="19">
        <v>4132.04</v>
      </c>
      <c r="N13" s="16">
        <f t="shared" si="2"/>
        <v>93.567203789752099</v>
      </c>
      <c r="O13" s="26"/>
    </row>
    <row r="14" spans="1:15" x14ac:dyDescent="0.25">
      <c r="A14" s="30">
        <v>7</v>
      </c>
      <c r="B14" s="17" t="s">
        <v>6</v>
      </c>
      <c r="C14" s="16">
        <v>2672.19</v>
      </c>
      <c r="D14" s="16">
        <v>3100.4</v>
      </c>
      <c r="E14" s="16">
        <v>3008.4</v>
      </c>
      <c r="F14" s="16">
        <f t="shared" si="0"/>
        <v>97.032640949554889</v>
      </c>
      <c r="G14" s="19">
        <v>2131.1</v>
      </c>
      <c r="H14" s="19">
        <v>3098.1</v>
      </c>
      <c r="I14" s="19">
        <v>2871.04</v>
      </c>
      <c r="J14" s="19">
        <f t="shared" si="1"/>
        <v>92.670991898260226</v>
      </c>
      <c r="K14" s="19">
        <v>2217.81</v>
      </c>
      <c r="L14" s="19">
        <v>2491.09</v>
      </c>
      <c r="M14" s="19">
        <v>2094.5</v>
      </c>
      <c r="N14" s="16">
        <f t="shared" si="2"/>
        <v>84.079659907911804</v>
      </c>
      <c r="O14" s="26"/>
    </row>
    <row r="15" spans="1:15" x14ac:dyDescent="0.25">
      <c r="A15" s="30">
        <v>8</v>
      </c>
      <c r="B15" s="17" t="s">
        <v>7</v>
      </c>
      <c r="C15" s="16">
        <v>292.95</v>
      </c>
      <c r="D15" s="16">
        <v>494.46</v>
      </c>
      <c r="E15" s="16">
        <v>468.46</v>
      </c>
      <c r="F15" s="16">
        <f t="shared" si="0"/>
        <v>94.74173846216074</v>
      </c>
      <c r="G15" s="19">
        <v>325.95</v>
      </c>
      <c r="H15" s="19">
        <v>465.94</v>
      </c>
      <c r="I15" s="19">
        <v>465.94</v>
      </c>
      <c r="J15" s="19">
        <f t="shared" si="1"/>
        <v>100</v>
      </c>
      <c r="K15" s="19">
        <v>314.95</v>
      </c>
      <c r="L15" s="19">
        <v>2469.71</v>
      </c>
      <c r="M15" s="19">
        <v>2463.59</v>
      </c>
      <c r="N15" s="16">
        <f t="shared" si="2"/>
        <v>99.752197626441969</v>
      </c>
      <c r="O15" s="26"/>
    </row>
    <row r="16" spans="1:15" x14ac:dyDescent="0.25">
      <c r="A16" s="30">
        <v>9</v>
      </c>
      <c r="B16" s="17" t="s">
        <v>8</v>
      </c>
      <c r="C16" s="16">
        <v>4494.92</v>
      </c>
      <c r="D16" s="16">
        <v>4649.99</v>
      </c>
      <c r="E16" s="16">
        <v>4648.96</v>
      </c>
      <c r="F16" s="16">
        <f t="shared" si="0"/>
        <v>99.977849414729931</v>
      </c>
      <c r="G16" s="19">
        <v>3144.75</v>
      </c>
      <c r="H16" s="19">
        <v>4055.95</v>
      </c>
      <c r="I16" s="19">
        <v>3694.78</v>
      </c>
      <c r="J16" s="19">
        <f t="shared" si="1"/>
        <v>91.09530442929524</v>
      </c>
      <c r="K16" s="19">
        <v>3765.4</v>
      </c>
      <c r="L16" s="19">
        <v>4300.18</v>
      </c>
      <c r="M16" s="19">
        <v>3456.84</v>
      </c>
      <c r="N16" s="16">
        <f t="shared" si="2"/>
        <v>80.388262816905325</v>
      </c>
      <c r="O16" s="26"/>
    </row>
    <row r="17" spans="1:15" x14ac:dyDescent="0.25">
      <c r="A17" s="30">
        <v>10</v>
      </c>
      <c r="B17" s="17" t="s">
        <v>9</v>
      </c>
      <c r="C17" s="16">
        <v>302.17</v>
      </c>
      <c r="D17" s="16">
        <v>393.6</v>
      </c>
      <c r="E17" s="16">
        <v>356.5</v>
      </c>
      <c r="F17" s="16">
        <f t="shared" si="0"/>
        <v>90.574186991869908</v>
      </c>
      <c r="G17" s="19">
        <v>302.55</v>
      </c>
      <c r="H17" s="19">
        <v>580.4</v>
      </c>
      <c r="I17" s="19">
        <v>537.67999999999995</v>
      </c>
      <c r="J17" s="19">
        <f t="shared" si="1"/>
        <v>92.639558924879381</v>
      </c>
      <c r="K17" s="19">
        <v>314</v>
      </c>
      <c r="L17" s="19">
        <v>462.9</v>
      </c>
      <c r="M17" s="19">
        <v>212.55</v>
      </c>
      <c r="N17" s="16">
        <f t="shared" si="2"/>
        <v>45.917044718081662</v>
      </c>
      <c r="O17" s="26"/>
    </row>
    <row r="18" spans="1:15" x14ac:dyDescent="0.25">
      <c r="A18" s="30">
        <v>11</v>
      </c>
      <c r="B18" s="17" t="s">
        <v>10</v>
      </c>
      <c r="C18" s="16">
        <v>2166.0100000000002</v>
      </c>
      <c r="D18" s="16">
        <v>2331.84</v>
      </c>
      <c r="E18" s="16">
        <v>2119.9699999999998</v>
      </c>
      <c r="F18" s="16">
        <f t="shared" si="0"/>
        <v>90.914042129820217</v>
      </c>
      <c r="G18" s="19">
        <v>2192.66</v>
      </c>
      <c r="H18" s="19">
        <v>2146.44</v>
      </c>
      <c r="I18" s="19">
        <v>1532.66</v>
      </c>
      <c r="J18" s="19">
        <f t="shared" si="1"/>
        <v>71.404744600361539</v>
      </c>
      <c r="K18" s="19">
        <v>3127.55</v>
      </c>
      <c r="L18" s="19">
        <v>3225.89</v>
      </c>
      <c r="M18" s="19">
        <v>1986.09</v>
      </c>
      <c r="N18" s="16">
        <f t="shared" si="2"/>
        <v>61.567195409638884</v>
      </c>
      <c r="O18" s="26"/>
    </row>
    <row r="19" spans="1:15" x14ac:dyDescent="0.25">
      <c r="A19" s="30">
        <v>12</v>
      </c>
      <c r="B19" s="17" t="s">
        <v>11</v>
      </c>
      <c r="C19" s="16">
        <v>1194.3</v>
      </c>
      <c r="D19" s="16">
        <v>1729.44</v>
      </c>
      <c r="E19" s="16">
        <v>1360.2</v>
      </c>
      <c r="F19" s="16">
        <f t="shared" si="0"/>
        <v>78.649736330835424</v>
      </c>
      <c r="G19" s="19">
        <v>1192.29</v>
      </c>
      <c r="H19" s="19">
        <v>1653.84</v>
      </c>
      <c r="I19" s="19">
        <v>903.86</v>
      </c>
      <c r="J19" s="19">
        <f t="shared" si="1"/>
        <v>54.652203357035759</v>
      </c>
      <c r="K19" s="19">
        <v>1288.6300000000001</v>
      </c>
      <c r="L19" s="19">
        <v>2355.4</v>
      </c>
      <c r="M19" s="19">
        <v>1354.22</v>
      </c>
      <c r="N19" s="16">
        <f t="shared" si="2"/>
        <v>57.494268489428549</v>
      </c>
      <c r="O19" s="26"/>
    </row>
    <row r="20" spans="1:15" x14ac:dyDescent="0.25">
      <c r="A20" s="30">
        <v>13</v>
      </c>
      <c r="B20" s="17" t="s">
        <v>36</v>
      </c>
      <c r="C20" s="16">
        <v>9595.99</v>
      </c>
      <c r="D20" s="16">
        <v>9655.08</v>
      </c>
      <c r="E20" s="16">
        <v>1166</v>
      </c>
      <c r="F20" s="16">
        <f t="shared" si="0"/>
        <v>12.0765441612084</v>
      </c>
      <c r="G20" s="19">
        <v>9824.43</v>
      </c>
      <c r="H20" s="19">
        <v>14639.47</v>
      </c>
      <c r="I20" s="19">
        <v>7147.26</v>
      </c>
      <c r="J20" s="19">
        <f t="shared" si="1"/>
        <v>48.821849424876724</v>
      </c>
      <c r="K20" s="19">
        <v>9319.2000000000007</v>
      </c>
      <c r="L20" s="19">
        <v>20914.759999999998</v>
      </c>
      <c r="M20" s="19">
        <v>9506.83</v>
      </c>
      <c r="N20" s="16">
        <f t="shared" si="2"/>
        <v>45.455123558673399</v>
      </c>
      <c r="O20" s="26"/>
    </row>
    <row r="21" spans="1:15" x14ac:dyDescent="0.25">
      <c r="A21" s="30">
        <v>14</v>
      </c>
      <c r="B21" s="40" t="s">
        <v>13</v>
      </c>
      <c r="C21" s="16">
        <v>145.36000000000001</v>
      </c>
      <c r="D21" s="16">
        <v>385.4</v>
      </c>
      <c r="E21" s="16">
        <v>21.91</v>
      </c>
      <c r="F21" s="16">
        <f t="shared" si="0"/>
        <v>5.6850025947067984</v>
      </c>
      <c r="G21" s="19">
        <v>146.94999999999999</v>
      </c>
      <c r="H21" s="19">
        <v>504.64</v>
      </c>
      <c r="I21" s="19">
        <v>103.06</v>
      </c>
      <c r="J21" s="19">
        <f t="shared" si="1"/>
        <v>20.422479391249208</v>
      </c>
      <c r="K21" s="19">
        <v>159.4</v>
      </c>
      <c r="L21" s="19">
        <v>559.21</v>
      </c>
      <c r="M21" s="19">
        <v>326.88</v>
      </c>
      <c r="N21" s="16">
        <f t="shared" si="2"/>
        <v>58.453890309543823</v>
      </c>
      <c r="O21" s="26"/>
    </row>
    <row r="22" spans="1:15" x14ac:dyDescent="0.25">
      <c r="A22" s="30">
        <v>15</v>
      </c>
      <c r="B22" s="40" t="s">
        <v>14</v>
      </c>
      <c r="C22" s="16">
        <v>305</v>
      </c>
      <c r="D22" s="16">
        <v>924.61</v>
      </c>
      <c r="E22" s="16">
        <v>270.16000000000003</v>
      </c>
      <c r="F22" s="16">
        <f t="shared" si="0"/>
        <v>29.218805766755718</v>
      </c>
      <c r="G22" s="19">
        <v>305</v>
      </c>
      <c r="H22" s="19">
        <v>957.32</v>
      </c>
      <c r="I22" s="19">
        <v>493.95</v>
      </c>
      <c r="J22" s="19">
        <f t="shared" si="1"/>
        <v>51.597167091463668</v>
      </c>
      <c r="K22" s="19">
        <v>305</v>
      </c>
      <c r="L22" s="19">
        <v>860.48</v>
      </c>
      <c r="M22" s="19">
        <v>310</v>
      </c>
      <c r="N22" s="16">
        <f t="shared" si="2"/>
        <v>36.026403867608778</v>
      </c>
      <c r="O22" s="26"/>
    </row>
    <row r="23" spans="1:15" x14ac:dyDescent="0.25">
      <c r="A23" s="30">
        <v>16</v>
      </c>
      <c r="B23" s="40" t="s">
        <v>335</v>
      </c>
      <c r="C23" s="16">
        <v>193.13</v>
      </c>
      <c r="D23" s="16">
        <v>292.01</v>
      </c>
      <c r="E23" s="16">
        <v>103.85</v>
      </c>
      <c r="F23" s="16">
        <f t="shared" si="0"/>
        <v>35.563850553063254</v>
      </c>
      <c r="G23" s="19">
        <v>414.93</v>
      </c>
      <c r="H23" s="19">
        <v>427</v>
      </c>
      <c r="I23" s="19">
        <v>426.32</v>
      </c>
      <c r="J23" s="19">
        <f t="shared" si="1"/>
        <v>99.840749414519905</v>
      </c>
      <c r="K23" s="19">
        <v>228.04</v>
      </c>
      <c r="L23" s="19">
        <v>262.98</v>
      </c>
      <c r="M23" s="19">
        <v>63.33</v>
      </c>
      <c r="N23" s="16">
        <f t="shared" si="2"/>
        <v>24.081679215149439</v>
      </c>
      <c r="O23" s="26"/>
    </row>
    <row r="24" spans="1:15" x14ac:dyDescent="0.25">
      <c r="A24" s="30">
        <v>17</v>
      </c>
      <c r="B24" s="40" t="s">
        <v>336</v>
      </c>
      <c r="C24" s="16">
        <v>293.39</v>
      </c>
      <c r="D24" s="16">
        <v>358.53</v>
      </c>
      <c r="E24" s="16">
        <v>110.38</v>
      </c>
      <c r="F24" s="16">
        <f t="shared" si="0"/>
        <v>30.786823975678466</v>
      </c>
      <c r="G24" s="19">
        <v>319.01</v>
      </c>
      <c r="H24" s="19">
        <v>646.03</v>
      </c>
      <c r="I24" s="19">
        <v>250.13</v>
      </c>
      <c r="J24" s="19">
        <f t="shared" si="1"/>
        <v>38.718016191198551</v>
      </c>
      <c r="K24" s="19">
        <v>319.01</v>
      </c>
      <c r="L24" s="19">
        <v>861.73</v>
      </c>
      <c r="M24" s="19">
        <v>272.02999999999997</v>
      </c>
      <c r="N24" s="16">
        <f t="shared" si="2"/>
        <v>31.567892495329158</v>
      </c>
      <c r="O24" s="26"/>
    </row>
    <row r="25" spans="1:15" x14ac:dyDescent="0.25">
      <c r="A25" s="30">
        <v>18</v>
      </c>
      <c r="B25" s="40" t="s">
        <v>337</v>
      </c>
      <c r="C25" s="16">
        <v>472.93</v>
      </c>
      <c r="D25" s="16">
        <v>495.29</v>
      </c>
      <c r="E25" s="16">
        <v>280.87</v>
      </c>
      <c r="F25" s="16">
        <f t="shared" si="0"/>
        <v>56.70819116073411</v>
      </c>
      <c r="G25" s="19">
        <v>469.65</v>
      </c>
      <c r="H25" s="19">
        <v>685.61</v>
      </c>
      <c r="I25" s="19">
        <v>336.96</v>
      </c>
      <c r="J25" s="19">
        <f t="shared" si="1"/>
        <v>49.147474511748655</v>
      </c>
      <c r="K25" s="19">
        <v>519.57000000000005</v>
      </c>
      <c r="L25" s="19">
        <v>887.59</v>
      </c>
      <c r="M25" s="19">
        <v>306.37</v>
      </c>
      <c r="N25" s="16">
        <f t="shared" si="2"/>
        <v>34.517063058394079</v>
      </c>
      <c r="O25" s="26"/>
    </row>
    <row r="26" spans="1:15" x14ac:dyDescent="0.25">
      <c r="A26" s="30">
        <v>19</v>
      </c>
      <c r="B26" s="40" t="s">
        <v>18</v>
      </c>
      <c r="C26" s="16">
        <v>748.25</v>
      </c>
      <c r="D26" s="16">
        <v>1438.66</v>
      </c>
      <c r="E26" s="16">
        <v>545.74</v>
      </c>
      <c r="F26" s="16">
        <f t="shared" si="0"/>
        <v>37.933910722477862</v>
      </c>
      <c r="G26" s="19">
        <v>783.25</v>
      </c>
      <c r="H26" s="19">
        <v>838.83</v>
      </c>
      <c r="I26" s="19">
        <v>482.87</v>
      </c>
      <c r="J26" s="19">
        <f t="shared" si="1"/>
        <v>57.564703217576863</v>
      </c>
      <c r="K26" s="19">
        <v>1282.93</v>
      </c>
      <c r="L26" s="19">
        <v>1219.82</v>
      </c>
      <c r="M26" s="19">
        <v>122.14</v>
      </c>
      <c r="N26" s="16">
        <f t="shared" si="2"/>
        <v>10.012952730730765</v>
      </c>
      <c r="O26" s="26"/>
    </row>
    <row r="27" spans="1:15" x14ac:dyDescent="0.25">
      <c r="A27" s="30">
        <v>20</v>
      </c>
      <c r="B27" s="40" t="s">
        <v>19</v>
      </c>
      <c r="C27" s="16">
        <v>3502</v>
      </c>
      <c r="D27" s="16">
        <v>5365.15</v>
      </c>
      <c r="E27" s="16">
        <v>4190.0600000000004</v>
      </c>
      <c r="F27" s="16">
        <f t="shared" si="0"/>
        <v>78.097723269619692</v>
      </c>
      <c r="G27" s="19">
        <v>3566.64</v>
      </c>
      <c r="H27" s="19">
        <v>10207.17</v>
      </c>
      <c r="I27" s="19">
        <v>9004.24</v>
      </c>
      <c r="J27" s="19">
        <f t="shared" si="1"/>
        <v>88.214852892623526</v>
      </c>
      <c r="K27" s="19">
        <v>3630.5</v>
      </c>
      <c r="L27" s="19">
        <v>7462.28</v>
      </c>
      <c r="M27" s="19">
        <v>3082.16</v>
      </c>
      <c r="N27" s="16">
        <f t="shared" si="2"/>
        <v>41.303194198019909</v>
      </c>
      <c r="O27" s="26"/>
    </row>
    <row r="28" spans="1:15" x14ac:dyDescent="0.25">
      <c r="A28" s="30">
        <v>21</v>
      </c>
      <c r="B28" s="40" t="s">
        <v>338</v>
      </c>
      <c r="C28" s="16">
        <v>888</v>
      </c>
      <c r="D28" s="16">
        <v>1798.1</v>
      </c>
      <c r="E28" s="16">
        <v>1592.9</v>
      </c>
      <c r="F28" s="16">
        <f t="shared" si="0"/>
        <v>88.587953951393146</v>
      </c>
      <c r="G28" s="19">
        <v>910.8</v>
      </c>
      <c r="H28" s="19">
        <v>1290.4000000000001</v>
      </c>
      <c r="I28" s="19">
        <v>570.5</v>
      </c>
      <c r="J28" s="19">
        <f t="shared" si="1"/>
        <v>44.211097334159952</v>
      </c>
      <c r="K28" s="19">
        <v>965.14</v>
      </c>
      <c r="L28" s="19">
        <v>1909.8</v>
      </c>
      <c r="M28" s="19">
        <v>1480</v>
      </c>
      <c r="N28" s="16">
        <f t="shared" si="2"/>
        <v>77.495025657136878</v>
      </c>
      <c r="O28" s="26"/>
    </row>
    <row r="29" spans="1:15" x14ac:dyDescent="0.25">
      <c r="A29" s="30">
        <v>22</v>
      </c>
      <c r="B29" s="17" t="s">
        <v>35</v>
      </c>
      <c r="C29" s="16">
        <v>26163.82</v>
      </c>
      <c r="D29" s="16">
        <v>26163.32</v>
      </c>
      <c r="E29" s="16">
        <v>23395.7</v>
      </c>
      <c r="F29" s="16">
        <f t="shared" si="0"/>
        <v>89.421755342976354</v>
      </c>
      <c r="G29" s="19">
        <v>333894.45</v>
      </c>
      <c r="H29" s="19">
        <v>115906.75</v>
      </c>
      <c r="I29" s="19">
        <v>95216.25</v>
      </c>
      <c r="J29" s="19">
        <f t="shared" si="1"/>
        <v>82.149012029066469</v>
      </c>
      <c r="K29" s="19">
        <v>21331</v>
      </c>
      <c r="L29" s="19">
        <v>21331.05</v>
      </c>
      <c r="M29" s="19">
        <v>20932.080000000002</v>
      </c>
      <c r="N29" s="16">
        <f t="shared" si="2"/>
        <v>98.129627936740121</v>
      </c>
      <c r="O29" s="26"/>
    </row>
    <row r="30" spans="1:15" x14ac:dyDescent="0.25">
      <c r="A30" s="30">
        <v>23</v>
      </c>
      <c r="B30" s="17" t="s">
        <v>490</v>
      </c>
      <c r="C30" s="16">
        <v>32439.062000000002</v>
      </c>
      <c r="D30" s="16">
        <v>37247.050999999999</v>
      </c>
      <c r="E30" s="16">
        <v>35094.89948</v>
      </c>
      <c r="F30" s="16">
        <f t="shared" si="0"/>
        <v>94.221954591787679</v>
      </c>
      <c r="G30" s="19">
        <v>35103.165000000001</v>
      </c>
      <c r="H30" s="19">
        <v>39943.605000000003</v>
      </c>
      <c r="I30" s="19">
        <v>36790.007720000001</v>
      </c>
      <c r="J30" s="19">
        <f t="shared" si="1"/>
        <v>92.104875661573359</v>
      </c>
      <c r="K30" s="19">
        <v>27250</v>
      </c>
      <c r="L30" s="19">
        <v>69558.634000000005</v>
      </c>
      <c r="M30" s="19">
        <v>61109.601600000002</v>
      </c>
      <c r="N30" s="16">
        <f t="shared" si="2"/>
        <v>87.853366413147214</v>
      </c>
      <c r="O30" s="26"/>
    </row>
    <row r="31" spans="1:15" x14ac:dyDescent="0.25">
      <c r="A31" s="30">
        <v>24</v>
      </c>
      <c r="B31" s="17" t="s">
        <v>491</v>
      </c>
      <c r="C31" s="16">
        <v>1452.3</v>
      </c>
      <c r="D31" s="16">
        <v>4053.97</v>
      </c>
      <c r="E31" s="16">
        <v>3827.8493699999999</v>
      </c>
      <c r="F31" s="16">
        <f t="shared" si="0"/>
        <v>94.42224214782054</v>
      </c>
      <c r="G31" s="19">
        <v>2196.4560000000001</v>
      </c>
      <c r="H31" s="19">
        <v>2637.8369899999998</v>
      </c>
      <c r="I31" s="19">
        <v>2327.6402600000001</v>
      </c>
      <c r="J31" s="19">
        <f t="shared" si="1"/>
        <v>88.240489037952273</v>
      </c>
      <c r="K31" s="19">
        <v>1409</v>
      </c>
      <c r="L31" s="19">
        <v>2019.4664</v>
      </c>
      <c r="M31" s="19">
        <v>1345.90031</v>
      </c>
      <c r="N31" s="16">
        <f t="shared" si="2"/>
        <v>66.646333407676408</v>
      </c>
      <c r="O31" s="26"/>
    </row>
    <row r="32" spans="1:15" ht="25.5" x14ac:dyDescent="0.25">
      <c r="A32" s="30">
        <v>25</v>
      </c>
      <c r="B32" s="17" t="s">
        <v>492</v>
      </c>
      <c r="C32" s="16">
        <v>5600</v>
      </c>
      <c r="D32" s="16">
        <v>7574.83</v>
      </c>
      <c r="E32" s="16">
        <v>6622.0234800000007</v>
      </c>
      <c r="F32" s="16">
        <f t="shared" si="0"/>
        <v>87.421413813907392</v>
      </c>
      <c r="G32" s="19">
        <v>8400</v>
      </c>
      <c r="H32" s="19">
        <v>8879.42</v>
      </c>
      <c r="I32" s="19">
        <v>8762.4468900000011</v>
      </c>
      <c r="J32" s="19">
        <f t="shared" si="1"/>
        <v>98.68264920456518</v>
      </c>
      <c r="K32" s="19">
        <v>5730</v>
      </c>
      <c r="L32" s="19">
        <v>11143.718000000001</v>
      </c>
      <c r="M32" s="19">
        <v>8468.3768800000016</v>
      </c>
      <c r="N32" s="16">
        <f t="shared" si="2"/>
        <v>75.992383152552861</v>
      </c>
      <c r="O32" s="26"/>
    </row>
    <row r="33" spans="1:15" x14ac:dyDescent="0.25">
      <c r="A33" s="30">
        <v>26</v>
      </c>
      <c r="B33" s="17" t="s">
        <v>493</v>
      </c>
      <c r="C33" s="16">
        <v>499.92</v>
      </c>
      <c r="D33" s="16">
        <v>599.94399999999996</v>
      </c>
      <c r="E33" s="16">
        <v>344.70699999999999</v>
      </c>
      <c r="F33" s="16">
        <f t="shared" si="0"/>
        <v>57.456529276065773</v>
      </c>
      <c r="G33" s="19">
        <v>582</v>
      </c>
      <c r="H33" s="19">
        <v>582</v>
      </c>
      <c r="I33" s="19">
        <v>149.85</v>
      </c>
      <c r="J33" s="19">
        <f t="shared" si="1"/>
        <v>25.74742268041237</v>
      </c>
      <c r="K33" s="19">
        <v>582</v>
      </c>
      <c r="L33" s="19">
        <v>1765</v>
      </c>
      <c r="M33" s="19">
        <v>50.8</v>
      </c>
      <c r="N33" s="16">
        <f t="shared" si="2"/>
        <v>2.8781869688385266</v>
      </c>
      <c r="O33" s="26"/>
    </row>
    <row r="34" spans="1:15" x14ac:dyDescent="0.25">
      <c r="A34" s="30">
        <v>27</v>
      </c>
      <c r="B34" s="17" t="s">
        <v>494</v>
      </c>
      <c r="C34" s="16">
        <v>2085.10977</v>
      </c>
      <c r="D34" s="16">
        <v>2066.2444</v>
      </c>
      <c r="E34" s="16">
        <v>913.17200000000003</v>
      </c>
      <c r="F34" s="16">
        <f t="shared" si="0"/>
        <v>44.194771925334678</v>
      </c>
      <c r="G34" s="19">
        <v>1986.44</v>
      </c>
      <c r="H34" s="19">
        <v>2182.3933099999999</v>
      </c>
      <c r="I34" s="19">
        <v>1641.9584300000001</v>
      </c>
      <c r="J34" s="19">
        <f t="shared" si="1"/>
        <v>75.236595643706423</v>
      </c>
      <c r="K34" s="19">
        <v>1224.5382400000001</v>
      </c>
      <c r="L34" s="19">
        <v>1458.0772400000001</v>
      </c>
      <c r="M34" s="19">
        <v>734.23443999999995</v>
      </c>
      <c r="N34" s="16">
        <f t="shared" si="2"/>
        <v>50.35634737704293</v>
      </c>
      <c r="O34" s="26"/>
    </row>
    <row r="35" spans="1:15" x14ac:dyDescent="0.25">
      <c r="A35" s="30">
        <v>28</v>
      </c>
      <c r="B35" s="17" t="s">
        <v>495</v>
      </c>
      <c r="C35" s="16">
        <v>1765</v>
      </c>
      <c r="D35" s="16">
        <v>2100</v>
      </c>
      <c r="E35" s="16">
        <v>2098.4670000000001</v>
      </c>
      <c r="F35" s="16">
        <f t="shared" si="0"/>
        <v>99.926999999999992</v>
      </c>
      <c r="G35" s="19">
        <v>1765</v>
      </c>
      <c r="H35" s="19">
        <v>2215.3000000000002</v>
      </c>
      <c r="I35" s="19">
        <v>2215.2847200000001</v>
      </c>
      <c r="J35" s="19">
        <f t="shared" si="1"/>
        <v>99.999310251433215</v>
      </c>
      <c r="K35" s="19">
        <v>2300</v>
      </c>
      <c r="L35" s="19">
        <v>2197.9046400000002</v>
      </c>
      <c r="M35" s="19">
        <v>2197.9046400000002</v>
      </c>
      <c r="N35" s="16">
        <f t="shared" si="2"/>
        <v>100</v>
      </c>
      <c r="O35" s="26"/>
    </row>
    <row r="36" spans="1:15" x14ac:dyDescent="0.25">
      <c r="A36" s="30">
        <v>29</v>
      </c>
      <c r="B36" s="17" t="s">
        <v>496</v>
      </c>
      <c r="C36" s="16">
        <v>1523</v>
      </c>
      <c r="D36" s="16">
        <v>3733.6880900000001</v>
      </c>
      <c r="E36" s="16">
        <v>3066.7350000000001</v>
      </c>
      <c r="F36" s="16">
        <f t="shared" si="0"/>
        <v>82.136882516075417</v>
      </c>
      <c r="G36" s="19">
        <v>1586</v>
      </c>
      <c r="H36" s="19">
        <v>3588.4086699999998</v>
      </c>
      <c r="I36" s="19">
        <v>2618.5439999999999</v>
      </c>
      <c r="J36" s="19">
        <f t="shared" si="1"/>
        <v>72.972290527879039</v>
      </c>
      <c r="K36" s="19">
        <v>1655.635</v>
      </c>
      <c r="L36" s="19">
        <v>11162.25088</v>
      </c>
      <c r="M36" s="19">
        <v>2477.40706</v>
      </c>
      <c r="N36" s="16">
        <f t="shared" si="2"/>
        <v>22.194511542818862</v>
      </c>
      <c r="O36" s="26"/>
    </row>
    <row r="37" spans="1:15" x14ac:dyDescent="0.25">
      <c r="A37" s="30">
        <v>30</v>
      </c>
      <c r="B37" s="17" t="s">
        <v>497</v>
      </c>
      <c r="C37" s="16">
        <v>563.55999999999995</v>
      </c>
      <c r="D37" s="16">
        <v>563.55999999999995</v>
      </c>
      <c r="E37" s="16">
        <v>449.86171000000002</v>
      </c>
      <c r="F37" s="16">
        <f t="shared" si="0"/>
        <v>79.824989353396276</v>
      </c>
      <c r="G37" s="19">
        <v>741.15</v>
      </c>
      <c r="H37" s="19">
        <v>874.31290999999999</v>
      </c>
      <c r="I37" s="19">
        <v>874.31290999999999</v>
      </c>
      <c r="J37" s="19">
        <f t="shared" si="1"/>
        <v>100</v>
      </c>
      <c r="K37" s="19">
        <v>477.56</v>
      </c>
      <c r="L37" s="19">
        <v>711.22892999999999</v>
      </c>
      <c r="M37" s="19">
        <v>316.73081000000002</v>
      </c>
      <c r="N37" s="16">
        <f t="shared" si="2"/>
        <v>44.532891821484263</v>
      </c>
      <c r="O37" s="26"/>
    </row>
    <row r="38" spans="1:15" x14ac:dyDescent="0.25">
      <c r="A38" s="30">
        <v>31</v>
      </c>
      <c r="B38" s="17" t="s">
        <v>498</v>
      </c>
      <c r="C38" s="16">
        <v>1033.75</v>
      </c>
      <c r="D38" s="16">
        <v>769.11103000000003</v>
      </c>
      <c r="E38" s="16">
        <v>562.20732999999996</v>
      </c>
      <c r="F38" s="16">
        <f t="shared" si="0"/>
        <v>73.098331459373284</v>
      </c>
      <c r="G38" s="19">
        <v>931.54453000000001</v>
      </c>
      <c r="H38" s="19">
        <v>937.15</v>
      </c>
      <c r="I38" s="19">
        <v>912.17223999999999</v>
      </c>
      <c r="J38" s="19">
        <f t="shared" si="1"/>
        <v>97.334710558608549</v>
      </c>
      <c r="K38" s="19">
        <v>779.47910999999999</v>
      </c>
      <c r="L38" s="19">
        <v>1074.5760600000001</v>
      </c>
      <c r="M38" s="19">
        <v>819.8682</v>
      </c>
      <c r="N38" s="16">
        <f t="shared" si="2"/>
        <v>76.296897959926625</v>
      </c>
      <c r="O38" s="26"/>
    </row>
    <row r="39" spans="1:15" x14ac:dyDescent="0.25">
      <c r="A39" s="30">
        <v>32</v>
      </c>
      <c r="B39" s="17" t="s">
        <v>499</v>
      </c>
      <c r="C39" s="16">
        <v>1085</v>
      </c>
      <c r="D39" s="16">
        <v>1700.5105600000002</v>
      </c>
      <c r="E39" s="16">
        <v>919.46599000000003</v>
      </c>
      <c r="F39" s="16">
        <f t="shared" si="0"/>
        <v>54.069995895820831</v>
      </c>
      <c r="G39" s="19">
        <v>1217</v>
      </c>
      <c r="H39" s="19">
        <v>1601.9361699999999</v>
      </c>
      <c r="I39" s="19">
        <v>1042.51189</v>
      </c>
      <c r="J39" s="19">
        <f t="shared" si="1"/>
        <v>65.078241538175646</v>
      </c>
      <c r="K39" s="19">
        <v>853.42100000000005</v>
      </c>
      <c r="L39" s="19">
        <v>1022.80007</v>
      </c>
      <c r="M39" s="19">
        <v>682.53774999999996</v>
      </c>
      <c r="N39" s="16">
        <f t="shared" si="2"/>
        <v>66.732274470806402</v>
      </c>
      <c r="O39" s="26"/>
    </row>
    <row r="40" spans="1:15" x14ac:dyDescent="0.25">
      <c r="A40" s="30">
        <v>33</v>
      </c>
      <c r="B40" s="17" t="s">
        <v>22</v>
      </c>
      <c r="C40" s="19">
        <v>55657</v>
      </c>
      <c r="D40" s="19">
        <v>154279.09</v>
      </c>
      <c r="E40" s="19">
        <v>154279.04999999999</v>
      </c>
      <c r="F40" s="16">
        <f t="shared" si="0"/>
        <v>99.999974072960882</v>
      </c>
      <c r="G40" s="19">
        <v>44139</v>
      </c>
      <c r="H40" s="19">
        <v>92176.2</v>
      </c>
      <c r="I40" s="19">
        <v>62279.91</v>
      </c>
      <c r="J40" s="19">
        <f t="shared" si="1"/>
        <v>67.566150481360708</v>
      </c>
      <c r="K40" s="19">
        <v>44867</v>
      </c>
      <c r="L40" s="19">
        <v>166797</v>
      </c>
      <c r="M40" s="19">
        <v>123224.76</v>
      </c>
      <c r="N40" s="16">
        <f t="shared" si="2"/>
        <v>73.877084120217987</v>
      </c>
      <c r="O40" s="26"/>
    </row>
    <row r="41" spans="1:15" x14ac:dyDescent="0.25">
      <c r="A41" s="30">
        <v>34</v>
      </c>
      <c r="B41" s="17" t="s">
        <v>23</v>
      </c>
      <c r="C41" s="19">
        <v>3941</v>
      </c>
      <c r="D41" s="19">
        <v>7641</v>
      </c>
      <c r="E41" s="19">
        <v>7180.44</v>
      </c>
      <c r="F41" s="16">
        <f t="shared" si="0"/>
        <v>93.97251668629761</v>
      </c>
      <c r="G41" s="19">
        <v>5787</v>
      </c>
      <c r="H41" s="19">
        <v>6871.3</v>
      </c>
      <c r="I41" s="19">
        <v>5095.79</v>
      </c>
      <c r="J41" s="19">
        <f t="shared" si="1"/>
        <v>74.160493647490284</v>
      </c>
      <c r="K41" s="19">
        <v>6146.84</v>
      </c>
      <c r="L41" s="19">
        <v>11963.54</v>
      </c>
      <c r="M41" s="19">
        <v>10250.92</v>
      </c>
      <c r="N41" s="16">
        <f t="shared" si="2"/>
        <v>85.68467192820853</v>
      </c>
      <c r="O41" s="26"/>
    </row>
    <row r="42" spans="1:15" x14ac:dyDescent="0.25">
      <c r="A42" s="30">
        <v>35</v>
      </c>
      <c r="B42" s="17" t="s">
        <v>24</v>
      </c>
      <c r="C42" s="19">
        <v>649</v>
      </c>
      <c r="D42" s="19">
        <v>1727.86</v>
      </c>
      <c r="E42" s="19">
        <v>1495.35</v>
      </c>
      <c r="F42" s="16">
        <f t="shared" si="0"/>
        <v>86.543469957056701</v>
      </c>
      <c r="G42" s="19">
        <v>2003</v>
      </c>
      <c r="H42" s="19">
        <v>2683.28</v>
      </c>
      <c r="I42" s="19">
        <v>1589.87</v>
      </c>
      <c r="J42" s="19">
        <f t="shared" si="1"/>
        <v>59.250991324051149</v>
      </c>
      <c r="K42" s="19">
        <v>2094</v>
      </c>
      <c r="L42" s="19">
        <v>4411.9799999999996</v>
      </c>
      <c r="M42" s="19">
        <v>3033.08</v>
      </c>
      <c r="N42" s="16">
        <f t="shared" si="2"/>
        <v>68.746458506158234</v>
      </c>
      <c r="O42" s="26"/>
    </row>
    <row r="43" spans="1:15" x14ac:dyDescent="0.25">
      <c r="A43" s="30">
        <v>36</v>
      </c>
      <c r="B43" s="17" t="s">
        <v>25</v>
      </c>
      <c r="C43" s="19">
        <v>474</v>
      </c>
      <c r="D43" s="19">
        <v>578.79</v>
      </c>
      <c r="E43" s="19">
        <v>417.81</v>
      </c>
      <c r="F43" s="16">
        <f t="shared" si="0"/>
        <v>72.186803503861512</v>
      </c>
      <c r="G43" s="19">
        <v>481</v>
      </c>
      <c r="H43" s="19">
        <v>592.52</v>
      </c>
      <c r="I43" s="19">
        <v>191.89</v>
      </c>
      <c r="J43" s="19">
        <f t="shared" si="1"/>
        <v>32.385404712077225</v>
      </c>
      <c r="K43" s="19">
        <v>582</v>
      </c>
      <c r="L43" s="19">
        <v>1235.25</v>
      </c>
      <c r="M43" s="19">
        <v>972.19</v>
      </c>
      <c r="N43" s="16">
        <f t="shared" si="2"/>
        <v>78.703906091884235</v>
      </c>
      <c r="O43" s="26"/>
    </row>
    <row r="44" spans="1:15" x14ac:dyDescent="0.25">
      <c r="A44" s="30">
        <v>37</v>
      </c>
      <c r="B44" s="17" t="s">
        <v>26</v>
      </c>
      <c r="C44" s="19">
        <v>188</v>
      </c>
      <c r="D44" s="19">
        <v>248.67</v>
      </c>
      <c r="E44" s="19">
        <v>119</v>
      </c>
      <c r="F44" s="16">
        <f t="shared" si="0"/>
        <v>47.854586399646124</v>
      </c>
      <c r="G44" s="19">
        <v>188</v>
      </c>
      <c r="H44" s="19">
        <v>312.18</v>
      </c>
      <c r="I44" s="19">
        <v>258.5</v>
      </c>
      <c r="J44" s="19">
        <f t="shared" si="1"/>
        <v>82.804792107117692</v>
      </c>
      <c r="K44" s="19">
        <v>195</v>
      </c>
      <c r="L44" s="19">
        <v>316.74</v>
      </c>
      <c r="M44" s="19">
        <v>220</v>
      </c>
      <c r="N44" s="16">
        <f t="shared" si="2"/>
        <v>69.457599292795351</v>
      </c>
      <c r="O44" s="26"/>
    </row>
    <row r="45" spans="1:15" x14ac:dyDescent="0.25">
      <c r="A45" s="30">
        <v>38</v>
      </c>
      <c r="B45" s="17" t="s">
        <v>27</v>
      </c>
      <c r="C45" s="19">
        <v>1113</v>
      </c>
      <c r="D45" s="19">
        <v>4924.32</v>
      </c>
      <c r="E45" s="19">
        <v>2730.9</v>
      </c>
      <c r="F45" s="16">
        <f t="shared" si="0"/>
        <v>55.457403255677953</v>
      </c>
      <c r="G45" s="19">
        <v>1377</v>
      </c>
      <c r="H45" s="19">
        <v>2914.95</v>
      </c>
      <c r="I45" s="19">
        <v>880.66</v>
      </c>
      <c r="J45" s="19">
        <f t="shared" si="1"/>
        <v>30.211838968078354</v>
      </c>
      <c r="K45" s="19">
        <v>1349</v>
      </c>
      <c r="L45" s="19">
        <v>9559.8700000000008</v>
      </c>
      <c r="M45" s="19">
        <v>6371.79</v>
      </c>
      <c r="N45" s="16">
        <f t="shared" si="2"/>
        <v>66.651429360441085</v>
      </c>
      <c r="O45" s="26"/>
    </row>
    <row r="46" spans="1:15" x14ac:dyDescent="0.25">
      <c r="A46" s="30">
        <v>39</v>
      </c>
      <c r="B46" s="17" t="s">
        <v>28</v>
      </c>
      <c r="C46" s="19">
        <v>953</v>
      </c>
      <c r="D46" s="19">
        <v>975.08</v>
      </c>
      <c r="E46" s="19">
        <v>309.8</v>
      </c>
      <c r="F46" s="16">
        <f t="shared" si="0"/>
        <v>31.771752061369323</v>
      </c>
      <c r="G46" s="19">
        <v>980</v>
      </c>
      <c r="H46" s="19">
        <v>1664.47</v>
      </c>
      <c r="I46" s="19">
        <v>1633.25</v>
      </c>
      <c r="J46" s="19">
        <f t="shared" si="1"/>
        <v>98.124327864124922</v>
      </c>
      <c r="K46" s="19">
        <v>989</v>
      </c>
      <c r="L46" s="19">
        <v>1111.1600000000001</v>
      </c>
      <c r="M46" s="19">
        <v>779.79</v>
      </c>
      <c r="N46" s="16">
        <f t="shared" si="2"/>
        <v>70.178012167464615</v>
      </c>
      <c r="O46" s="26"/>
    </row>
    <row r="47" spans="1:15" x14ac:dyDescent="0.25">
      <c r="A47" s="30">
        <v>40</v>
      </c>
      <c r="B47" s="17" t="s">
        <v>29</v>
      </c>
      <c r="C47" s="19">
        <v>607</v>
      </c>
      <c r="D47" s="19">
        <v>1497.4</v>
      </c>
      <c r="E47" s="19">
        <v>100</v>
      </c>
      <c r="F47" s="16">
        <f t="shared" si="0"/>
        <v>6.6782422866301578</v>
      </c>
      <c r="G47" s="19">
        <v>600</v>
      </c>
      <c r="H47" s="19">
        <v>1478.9</v>
      </c>
      <c r="I47" s="19">
        <v>581.6</v>
      </c>
      <c r="J47" s="19">
        <f t="shared" si="1"/>
        <v>39.32652647237812</v>
      </c>
      <c r="K47" s="19">
        <v>739</v>
      </c>
      <c r="L47" s="19">
        <v>2085.9299999999998</v>
      </c>
      <c r="M47" s="19">
        <v>1012.7</v>
      </c>
      <c r="N47" s="16">
        <f t="shared" si="2"/>
        <v>48.549088416198053</v>
      </c>
      <c r="O47" s="26"/>
    </row>
    <row r="48" spans="1:15" x14ac:dyDescent="0.25">
      <c r="A48" s="30">
        <v>41</v>
      </c>
      <c r="B48" s="17" t="s">
        <v>30</v>
      </c>
      <c r="C48" s="19">
        <v>223</v>
      </c>
      <c r="D48" s="19">
        <v>330.74</v>
      </c>
      <c r="E48" s="19">
        <v>240.12</v>
      </c>
      <c r="F48" s="16">
        <f t="shared" si="0"/>
        <v>72.600834492350486</v>
      </c>
      <c r="G48" s="19">
        <v>314.60000000000002</v>
      </c>
      <c r="H48" s="19">
        <v>294.19</v>
      </c>
      <c r="I48" s="19">
        <v>52.99</v>
      </c>
      <c r="J48" s="19">
        <f t="shared" si="1"/>
        <v>18.012169006424418</v>
      </c>
      <c r="K48" s="19">
        <v>222</v>
      </c>
      <c r="L48" s="19">
        <v>515.77</v>
      </c>
      <c r="M48" s="19">
        <v>314.81</v>
      </c>
      <c r="N48" s="16">
        <f t="shared" si="2"/>
        <v>61.036896290982412</v>
      </c>
      <c r="O48" s="26"/>
    </row>
    <row r="49" spans="1:15" x14ac:dyDescent="0.25">
      <c r="A49" s="30">
        <v>42</v>
      </c>
      <c r="B49" s="17" t="s">
        <v>31</v>
      </c>
      <c r="C49" s="19">
        <v>702</v>
      </c>
      <c r="D49" s="19">
        <v>709.42</v>
      </c>
      <c r="E49" s="19">
        <v>426.75</v>
      </c>
      <c r="F49" s="16">
        <f t="shared" si="0"/>
        <v>60.154774322686144</v>
      </c>
      <c r="G49" s="19">
        <v>992</v>
      </c>
      <c r="H49" s="19">
        <v>1201.3800000000001</v>
      </c>
      <c r="I49" s="19">
        <v>534.26</v>
      </c>
      <c r="J49" s="19">
        <f t="shared" si="1"/>
        <v>44.470525562270055</v>
      </c>
      <c r="K49" s="19">
        <v>961</v>
      </c>
      <c r="L49" s="19">
        <v>1882.24</v>
      </c>
      <c r="M49" s="19">
        <v>517.85</v>
      </c>
      <c r="N49" s="16">
        <f t="shared" si="2"/>
        <v>27.512431995919755</v>
      </c>
      <c r="O49" s="26"/>
    </row>
    <row r="50" spans="1:15" x14ac:dyDescent="0.25">
      <c r="A50" s="30">
        <v>43</v>
      </c>
      <c r="B50" s="17" t="s">
        <v>32</v>
      </c>
      <c r="C50" s="19">
        <v>1469</v>
      </c>
      <c r="D50" s="19">
        <v>6325.1</v>
      </c>
      <c r="E50" s="19">
        <v>1615.86</v>
      </c>
      <c r="F50" s="16">
        <f t="shared" si="0"/>
        <v>25.546789774074714</v>
      </c>
      <c r="G50" s="19">
        <v>1454</v>
      </c>
      <c r="H50" s="19">
        <v>6020.94</v>
      </c>
      <c r="I50" s="19">
        <v>734.68</v>
      </c>
      <c r="J50" s="19">
        <f t="shared" si="1"/>
        <v>12.202081402571691</v>
      </c>
      <c r="K50" s="19">
        <v>1874</v>
      </c>
      <c r="L50" s="19">
        <v>7205.53</v>
      </c>
      <c r="M50" s="19">
        <v>287.75</v>
      </c>
      <c r="N50" s="16">
        <f t="shared" si="2"/>
        <v>3.9934605781948034</v>
      </c>
      <c r="O50" s="26"/>
    </row>
    <row r="51" spans="1:15" x14ac:dyDescent="0.25">
      <c r="A51" s="30">
        <v>44</v>
      </c>
      <c r="B51" s="17" t="s">
        <v>33</v>
      </c>
      <c r="C51" s="19">
        <v>606</v>
      </c>
      <c r="D51" s="19">
        <v>6183.11</v>
      </c>
      <c r="E51" s="19">
        <v>5318.87</v>
      </c>
      <c r="F51" s="16">
        <f t="shared" si="0"/>
        <v>86.022567931025009</v>
      </c>
      <c r="G51" s="19">
        <v>722</v>
      </c>
      <c r="H51" s="19">
        <v>1612.12</v>
      </c>
      <c r="I51" s="19">
        <v>298.31</v>
      </c>
      <c r="J51" s="19">
        <f t="shared" si="1"/>
        <v>18.504205642259883</v>
      </c>
      <c r="K51" s="19">
        <v>772</v>
      </c>
      <c r="L51" s="19">
        <v>2396.38</v>
      </c>
      <c r="M51" s="19">
        <v>335.26</v>
      </c>
      <c r="N51" s="16">
        <f t="shared" si="2"/>
        <v>13.990268655221625</v>
      </c>
      <c r="O51" s="26"/>
    </row>
    <row r="52" spans="1:15" x14ac:dyDescent="0.25">
      <c r="A52" s="30">
        <v>45</v>
      </c>
      <c r="B52" s="17" t="s">
        <v>34</v>
      </c>
      <c r="C52" s="19">
        <v>921</v>
      </c>
      <c r="D52" s="19">
        <v>949.71</v>
      </c>
      <c r="E52" s="19">
        <v>488.76</v>
      </c>
      <c r="F52" s="16">
        <f t="shared" si="0"/>
        <v>51.464131155826507</v>
      </c>
      <c r="G52" s="19">
        <v>817</v>
      </c>
      <c r="H52" s="19">
        <v>1249.5</v>
      </c>
      <c r="I52" s="19">
        <v>888.85</v>
      </c>
      <c r="J52" s="19">
        <f t="shared" si="1"/>
        <v>71.136454581832737</v>
      </c>
      <c r="K52" s="19">
        <v>854</v>
      </c>
      <c r="L52" s="19">
        <v>1486.38</v>
      </c>
      <c r="M52" s="19">
        <v>3.51</v>
      </c>
      <c r="N52" s="16">
        <f t="shared" si="2"/>
        <v>0.23614418923828356</v>
      </c>
      <c r="O52" s="26"/>
    </row>
    <row r="53" spans="1:15" x14ac:dyDescent="0.25">
      <c r="A53" s="30">
        <v>46</v>
      </c>
      <c r="B53" s="17" t="s">
        <v>37</v>
      </c>
      <c r="C53" s="16">
        <v>15810.97</v>
      </c>
      <c r="D53" s="16">
        <v>22731.97</v>
      </c>
      <c r="E53" s="16">
        <v>13787.04</v>
      </c>
      <c r="F53" s="16">
        <f t="shared" si="0"/>
        <v>60.6504407669023</v>
      </c>
      <c r="G53" s="19">
        <v>14982.06</v>
      </c>
      <c r="H53" s="19">
        <v>24030.400000000001</v>
      </c>
      <c r="I53" s="19">
        <v>17233.599999999999</v>
      </c>
      <c r="J53" s="19">
        <f t="shared" si="1"/>
        <v>71.715826619615143</v>
      </c>
      <c r="K53" s="19">
        <v>14878.63</v>
      </c>
      <c r="L53" s="19">
        <v>22404.04</v>
      </c>
      <c r="M53" s="19">
        <v>19459.07</v>
      </c>
      <c r="N53" s="16">
        <f t="shared" si="2"/>
        <v>86.855183261590312</v>
      </c>
      <c r="O53" s="26"/>
    </row>
    <row r="54" spans="1:15" x14ac:dyDescent="0.25">
      <c r="A54" s="30">
        <v>47</v>
      </c>
      <c r="B54" s="17" t="s">
        <v>258</v>
      </c>
      <c r="C54" s="16">
        <v>452.31</v>
      </c>
      <c r="D54" s="16">
        <v>1190.5899999999999</v>
      </c>
      <c r="E54" s="16">
        <v>980.31</v>
      </c>
      <c r="F54" s="16">
        <f t="shared" si="0"/>
        <v>82.338168471094164</v>
      </c>
      <c r="G54" s="19">
        <v>467.62</v>
      </c>
      <c r="H54" s="19">
        <v>8060.63</v>
      </c>
      <c r="I54" s="19">
        <v>8060.63</v>
      </c>
      <c r="J54" s="19">
        <f t="shared" si="1"/>
        <v>100</v>
      </c>
      <c r="K54" s="19">
        <v>487.95</v>
      </c>
      <c r="L54" s="19">
        <v>487.95</v>
      </c>
      <c r="M54" s="19">
        <v>308.27999999999997</v>
      </c>
      <c r="N54" s="16">
        <f t="shared" si="2"/>
        <v>63.178604365201352</v>
      </c>
      <c r="O54" s="26"/>
    </row>
    <row r="55" spans="1:15" x14ac:dyDescent="0.25">
      <c r="A55" s="30">
        <v>48</v>
      </c>
      <c r="B55" s="17" t="s">
        <v>259</v>
      </c>
      <c r="C55" s="16">
        <v>339.83</v>
      </c>
      <c r="D55" s="16">
        <v>516.41</v>
      </c>
      <c r="E55" s="16">
        <v>424.75</v>
      </c>
      <c r="F55" s="16">
        <f t="shared" si="0"/>
        <v>82.250537363722628</v>
      </c>
      <c r="G55" s="19">
        <v>346.75</v>
      </c>
      <c r="H55" s="19">
        <v>407.3</v>
      </c>
      <c r="I55" s="19">
        <v>223.06</v>
      </c>
      <c r="J55" s="19">
        <f t="shared" si="1"/>
        <v>54.76552909403388</v>
      </c>
      <c r="K55" s="19">
        <v>354.4</v>
      </c>
      <c r="L55" s="19">
        <v>572.20000000000005</v>
      </c>
      <c r="M55" s="19">
        <v>208.97</v>
      </c>
      <c r="N55" s="16">
        <f t="shared" si="2"/>
        <v>36.520447396015378</v>
      </c>
      <c r="O55" s="26"/>
    </row>
    <row r="56" spans="1:15" x14ac:dyDescent="0.25">
      <c r="A56" s="30">
        <v>49</v>
      </c>
      <c r="B56" s="17" t="s">
        <v>260</v>
      </c>
      <c r="C56" s="16">
        <v>199.49</v>
      </c>
      <c r="D56" s="16">
        <v>250.89</v>
      </c>
      <c r="E56" s="16">
        <v>79.22</v>
      </c>
      <c r="F56" s="16">
        <f t="shared" si="0"/>
        <v>31.575590896408784</v>
      </c>
      <c r="G56" s="19">
        <v>203.44</v>
      </c>
      <c r="H56" s="19">
        <v>362.89</v>
      </c>
      <c r="I56" s="19">
        <v>116.85</v>
      </c>
      <c r="J56" s="19">
        <f t="shared" si="1"/>
        <v>32.199840171952928</v>
      </c>
      <c r="K56" s="19">
        <v>212.28</v>
      </c>
      <c r="L56" s="19">
        <v>492.81</v>
      </c>
      <c r="M56" s="19">
        <v>245.69</v>
      </c>
      <c r="N56" s="16">
        <f t="shared" si="2"/>
        <v>49.854913658407909</v>
      </c>
      <c r="O56" s="26"/>
    </row>
    <row r="57" spans="1:15" x14ac:dyDescent="0.25">
      <c r="A57" s="30">
        <v>50</v>
      </c>
      <c r="B57" s="17" t="s">
        <v>38</v>
      </c>
      <c r="C57" s="16">
        <v>335.56</v>
      </c>
      <c r="D57" s="16">
        <v>356.25</v>
      </c>
      <c r="E57" s="16">
        <v>282.7</v>
      </c>
      <c r="F57" s="16">
        <f t="shared" si="0"/>
        <v>79.354385964912282</v>
      </c>
      <c r="G57" s="19">
        <v>339.43</v>
      </c>
      <c r="H57" s="19">
        <v>430.25</v>
      </c>
      <c r="I57" s="19">
        <v>347.22</v>
      </c>
      <c r="J57" s="19">
        <f t="shared" si="1"/>
        <v>80.701917489831501</v>
      </c>
      <c r="K57" s="19">
        <v>360.53</v>
      </c>
      <c r="L57" s="19">
        <v>446.26</v>
      </c>
      <c r="M57" s="19">
        <v>366.38</v>
      </c>
      <c r="N57" s="16">
        <f t="shared" si="2"/>
        <v>82.100121005691747</v>
      </c>
      <c r="O57" s="26"/>
    </row>
    <row r="58" spans="1:15" x14ac:dyDescent="0.25">
      <c r="A58" s="30">
        <v>51</v>
      </c>
      <c r="B58" s="17" t="s">
        <v>39</v>
      </c>
      <c r="C58" s="16">
        <v>179.79</v>
      </c>
      <c r="D58" s="16">
        <v>361.33</v>
      </c>
      <c r="E58" s="16">
        <v>292.44</v>
      </c>
      <c r="F58" s="16">
        <f t="shared" si="0"/>
        <v>80.934325962416636</v>
      </c>
      <c r="G58" s="19">
        <v>194.39</v>
      </c>
      <c r="H58" s="19">
        <v>294.83999999999997</v>
      </c>
      <c r="I58" s="19">
        <v>251.08</v>
      </c>
      <c r="J58" s="19">
        <f t="shared" si="1"/>
        <v>85.158051824718513</v>
      </c>
      <c r="K58" s="19">
        <v>204.41</v>
      </c>
      <c r="L58" s="19">
        <v>332.34</v>
      </c>
      <c r="M58" s="19">
        <v>247.75</v>
      </c>
      <c r="N58" s="16">
        <f t="shared" si="2"/>
        <v>74.547150508515386</v>
      </c>
      <c r="O58" s="26"/>
    </row>
    <row r="59" spans="1:15" x14ac:dyDescent="0.25">
      <c r="A59" s="30">
        <v>52</v>
      </c>
      <c r="B59" s="17" t="s">
        <v>261</v>
      </c>
      <c r="C59" s="16">
        <v>1728.57</v>
      </c>
      <c r="D59" s="16">
        <v>1734.37</v>
      </c>
      <c r="E59" s="16">
        <v>1705.81</v>
      </c>
      <c r="F59" s="16">
        <f t="shared" si="0"/>
        <v>98.353292550032577</v>
      </c>
      <c r="G59" s="19">
        <v>1741.29</v>
      </c>
      <c r="H59" s="19">
        <v>3722.25</v>
      </c>
      <c r="I59" s="19">
        <v>3282.98</v>
      </c>
      <c r="J59" s="19">
        <f t="shared" si="1"/>
        <v>88.198804486533689</v>
      </c>
      <c r="K59" s="19">
        <v>1816.39</v>
      </c>
      <c r="L59" s="19">
        <v>3893.36</v>
      </c>
      <c r="M59" s="19">
        <v>3459.74</v>
      </c>
      <c r="N59" s="16">
        <f t="shared" si="2"/>
        <v>88.862576283724067</v>
      </c>
      <c r="O59" s="26"/>
    </row>
    <row r="60" spans="1:15" x14ac:dyDescent="0.25">
      <c r="A60" s="30">
        <v>53</v>
      </c>
      <c r="B60" s="17" t="s">
        <v>262</v>
      </c>
      <c r="C60" s="16">
        <v>287.99</v>
      </c>
      <c r="D60" s="16">
        <v>388.52</v>
      </c>
      <c r="E60" s="16">
        <v>192.71</v>
      </c>
      <c r="F60" s="16">
        <f t="shared" si="0"/>
        <v>49.601050138988988</v>
      </c>
      <c r="G60" s="19">
        <v>330.48</v>
      </c>
      <c r="H60" s="19">
        <v>554.5</v>
      </c>
      <c r="I60" s="19">
        <v>423.16</v>
      </c>
      <c r="J60" s="19">
        <f t="shared" si="1"/>
        <v>76.313796212804334</v>
      </c>
      <c r="K60" s="19">
        <v>348.09</v>
      </c>
      <c r="L60" s="19">
        <v>488.74</v>
      </c>
      <c r="M60" s="19">
        <v>274.32</v>
      </c>
      <c r="N60" s="16">
        <f t="shared" si="2"/>
        <v>56.128002618979409</v>
      </c>
      <c r="O60" s="26"/>
    </row>
    <row r="61" spans="1:15" x14ac:dyDescent="0.25">
      <c r="A61" s="30">
        <v>54</v>
      </c>
      <c r="B61" s="17" t="s">
        <v>263</v>
      </c>
      <c r="C61" s="16">
        <v>261.08999999999997</v>
      </c>
      <c r="D61" s="16">
        <v>325.92</v>
      </c>
      <c r="E61" s="16">
        <v>251.75</v>
      </c>
      <c r="F61" s="16">
        <f t="shared" si="0"/>
        <v>77.242881688757976</v>
      </c>
      <c r="G61" s="19">
        <v>262.99</v>
      </c>
      <c r="H61" s="19">
        <v>397.97</v>
      </c>
      <c r="I61" s="19">
        <v>343.9</v>
      </c>
      <c r="J61" s="19">
        <f t="shared" si="1"/>
        <v>86.413548759956768</v>
      </c>
      <c r="K61" s="19">
        <v>274.31</v>
      </c>
      <c r="L61" s="19">
        <v>330.39</v>
      </c>
      <c r="M61" s="19">
        <v>324.76</v>
      </c>
      <c r="N61" s="16">
        <f t="shared" si="2"/>
        <v>98.295953267350711</v>
      </c>
      <c r="O61" s="26"/>
    </row>
    <row r="62" spans="1:15" x14ac:dyDescent="0.25">
      <c r="A62" s="30">
        <v>55</v>
      </c>
      <c r="B62" s="17" t="s">
        <v>264</v>
      </c>
      <c r="C62" s="16">
        <v>597.48</v>
      </c>
      <c r="D62" s="16">
        <v>900.3</v>
      </c>
      <c r="E62" s="16">
        <v>677.65</v>
      </c>
      <c r="F62" s="16">
        <f t="shared" si="0"/>
        <v>75.269354659557933</v>
      </c>
      <c r="G62" s="19">
        <v>633</v>
      </c>
      <c r="H62" s="19">
        <v>922.85</v>
      </c>
      <c r="I62" s="19">
        <v>368.25</v>
      </c>
      <c r="J62" s="19">
        <f t="shared" si="1"/>
        <v>39.9035596250745</v>
      </c>
      <c r="K62" s="19">
        <v>621.95000000000005</v>
      </c>
      <c r="L62" s="19">
        <v>1352.55</v>
      </c>
      <c r="M62" s="19">
        <v>534.17999999999995</v>
      </c>
      <c r="N62" s="16">
        <f t="shared" si="2"/>
        <v>39.494288566041917</v>
      </c>
      <c r="O62" s="26"/>
    </row>
    <row r="63" spans="1:15" x14ac:dyDescent="0.25">
      <c r="A63" s="30">
        <v>56</v>
      </c>
      <c r="B63" s="17" t="s">
        <v>265</v>
      </c>
      <c r="C63" s="16">
        <v>180.63</v>
      </c>
      <c r="D63" s="16">
        <v>202.9</v>
      </c>
      <c r="E63" s="16">
        <v>182.87</v>
      </c>
      <c r="F63" s="16">
        <f t="shared" si="0"/>
        <v>90.128141941843282</v>
      </c>
      <c r="G63" s="19">
        <v>177.88</v>
      </c>
      <c r="H63" s="19">
        <v>205.86</v>
      </c>
      <c r="I63" s="19">
        <v>105.84</v>
      </c>
      <c r="J63" s="19">
        <f t="shared" si="1"/>
        <v>51.413582046050706</v>
      </c>
      <c r="K63" s="19">
        <v>188.09</v>
      </c>
      <c r="L63" s="19">
        <v>325.8</v>
      </c>
      <c r="M63" s="19">
        <v>145.62</v>
      </c>
      <c r="N63" s="16">
        <f t="shared" si="2"/>
        <v>44.696132596685082</v>
      </c>
      <c r="O63" s="26"/>
    </row>
    <row r="64" spans="1:15" x14ac:dyDescent="0.25">
      <c r="A64" s="30">
        <v>57</v>
      </c>
      <c r="B64" s="17" t="s">
        <v>40</v>
      </c>
      <c r="C64" s="16">
        <v>664.35</v>
      </c>
      <c r="D64" s="16">
        <v>663.41</v>
      </c>
      <c r="E64" s="16">
        <v>516.73</v>
      </c>
      <c r="F64" s="16">
        <f t="shared" si="0"/>
        <v>77.889992613919006</v>
      </c>
      <c r="G64" s="19">
        <v>684.99</v>
      </c>
      <c r="H64" s="19">
        <v>773.13</v>
      </c>
      <c r="I64" s="19">
        <v>696.12</v>
      </c>
      <c r="J64" s="19">
        <f t="shared" si="1"/>
        <v>90.039191339102103</v>
      </c>
      <c r="K64" s="19">
        <v>684.2</v>
      </c>
      <c r="L64" s="19">
        <v>813.88</v>
      </c>
      <c r="M64" s="19">
        <v>753.38</v>
      </c>
      <c r="N64" s="16">
        <f t="shared" si="2"/>
        <v>92.56647171573205</v>
      </c>
      <c r="O64" s="26"/>
    </row>
    <row r="65" spans="1:15" x14ac:dyDescent="0.25">
      <c r="A65" s="30">
        <v>58</v>
      </c>
      <c r="B65" s="17" t="s">
        <v>266</v>
      </c>
      <c r="C65" s="16">
        <v>519.48</v>
      </c>
      <c r="D65" s="16">
        <v>566.04999999999995</v>
      </c>
      <c r="E65" s="16">
        <v>352.23</v>
      </c>
      <c r="F65" s="16">
        <f t="shared" si="0"/>
        <v>62.225951771044976</v>
      </c>
      <c r="G65" s="19">
        <v>542.04</v>
      </c>
      <c r="H65" s="19">
        <v>1555.38</v>
      </c>
      <c r="I65" s="19">
        <v>1404.09</v>
      </c>
      <c r="J65" s="19">
        <f t="shared" si="1"/>
        <v>90.273116537437787</v>
      </c>
      <c r="K65" s="19">
        <v>573.84</v>
      </c>
      <c r="L65" s="19">
        <v>716.08</v>
      </c>
      <c r="M65" s="19">
        <v>462.06</v>
      </c>
      <c r="N65" s="16">
        <f t="shared" si="2"/>
        <v>64.526309909507319</v>
      </c>
      <c r="O65" s="26"/>
    </row>
    <row r="66" spans="1:15" x14ac:dyDescent="0.25">
      <c r="A66" s="30">
        <v>59</v>
      </c>
      <c r="B66" s="17" t="s">
        <v>267</v>
      </c>
      <c r="C66" s="16">
        <v>346.62</v>
      </c>
      <c r="D66" s="16">
        <v>1020.2</v>
      </c>
      <c r="E66" s="16">
        <v>1020.19</v>
      </c>
      <c r="F66" s="16">
        <f t="shared" si="0"/>
        <v>99.999019800039207</v>
      </c>
      <c r="G66" s="19">
        <v>377.17</v>
      </c>
      <c r="H66" s="19">
        <v>365.17</v>
      </c>
      <c r="I66" s="19">
        <v>360.04</v>
      </c>
      <c r="J66" s="19">
        <f t="shared" si="1"/>
        <v>98.595174850069839</v>
      </c>
      <c r="K66" s="19">
        <v>375.84</v>
      </c>
      <c r="L66" s="19">
        <v>419.92</v>
      </c>
      <c r="M66" s="19">
        <v>304.79000000000002</v>
      </c>
      <c r="N66" s="16">
        <f t="shared" si="2"/>
        <v>72.582872928176798</v>
      </c>
      <c r="O66" s="26"/>
    </row>
    <row r="67" spans="1:15" x14ac:dyDescent="0.25">
      <c r="A67" s="30">
        <v>60</v>
      </c>
      <c r="B67" s="17" t="s">
        <v>268</v>
      </c>
      <c r="C67" s="16">
        <v>173.17</v>
      </c>
      <c r="D67" s="16">
        <v>375.07</v>
      </c>
      <c r="E67" s="16">
        <v>158.32</v>
      </c>
      <c r="F67" s="16">
        <f t="shared" si="0"/>
        <v>42.210787319700323</v>
      </c>
      <c r="G67" s="19">
        <v>179.18</v>
      </c>
      <c r="H67" s="19">
        <v>386.51</v>
      </c>
      <c r="I67" s="19">
        <v>251.85</v>
      </c>
      <c r="J67" s="19">
        <f t="shared" si="1"/>
        <v>65.16002173294352</v>
      </c>
      <c r="K67" s="19">
        <v>183.71</v>
      </c>
      <c r="L67" s="19">
        <v>362.57</v>
      </c>
      <c r="M67" s="19">
        <v>57.89</v>
      </c>
      <c r="N67" s="16">
        <f t="shared" si="2"/>
        <v>15.966571972308795</v>
      </c>
      <c r="O67" s="26"/>
    </row>
    <row r="68" spans="1:15" x14ac:dyDescent="0.25">
      <c r="A68" s="30">
        <v>61</v>
      </c>
      <c r="B68" s="17" t="s">
        <v>269</v>
      </c>
      <c r="C68" s="16">
        <v>1021.73</v>
      </c>
      <c r="D68" s="16">
        <v>1950.64</v>
      </c>
      <c r="E68" s="16">
        <v>1472.15</v>
      </c>
      <c r="F68" s="16">
        <f t="shared" si="0"/>
        <v>75.470102120329742</v>
      </c>
      <c r="G68" s="19">
        <v>1039.0899999999999</v>
      </c>
      <c r="H68" s="19">
        <v>1478.19</v>
      </c>
      <c r="I68" s="19">
        <v>1254.08</v>
      </c>
      <c r="J68" s="19">
        <f t="shared" si="1"/>
        <v>84.838890805647438</v>
      </c>
      <c r="K68" s="19">
        <v>1046.76</v>
      </c>
      <c r="L68" s="19">
        <v>1447.92</v>
      </c>
      <c r="M68" s="19">
        <v>678.19</v>
      </c>
      <c r="N68" s="16">
        <f t="shared" si="2"/>
        <v>46.838913752141003</v>
      </c>
      <c r="O68" s="26"/>
    </row>
    <row r="69" spans="1:15" x14ac:dyDescent="0.25">
      <c r="A69" s="30">
        <v>62</v>
      </c>
      <c r="B69" s="17" t="s">
        <v>270</v>
      </c>
      <c r="C69" s="16">
        <v>160.13</v>
      </c>
      <c r="D69" s="16">
        <v>855.46</v>
      </c>
      <c r="E69" s="16">
        <v>824.76</v>
      </c>
      <c r="F69" s="16">
        <f t="shared" si="0"/>
        <v>96.411287494447436</v>
      </c>
      <c r="G69" s="19">
        <v>167.27</v>
      </c>
      <c r="H69" s="19">
        <v>215</v>
      </c>
      <c r="I69" s="19">
        <v>213.16</v>
      </c>
      <c r="J69" s="19">
        <f t="shared" si="1"/>
        <v>99.144186046511635</v>
      </c>
      <c r="K69" s="19">
        <v>165.13</v>
      </c>
      <c r="L69" s="19">
        <v>183.13</v>
      </c>
      <c r="M69" s="19">
        <v>140.88</v>
      </c>
      <c r="N69" s="16">
        <f t="shared" si="2"/>
        <v>76.928957571124329</v>
      </c>
      <c r="O69" s="26"/>
    </row>
    <row r="70" spans="1:15" x14ac:dyDescent="0.25">
      <c r="A70" s="30">
        <v>63</v>
      </c>
      <c r="B70" s="17" t="s">
        <v>271</v>
      </c>
      <c r="C70" s="16">
        <v>579.01</v>
      </c>
      <c r="D70" s="16">
        <v>1340.6</v>
      </c>
      <c r="E70" s="16">
        <v>594.58000000000004</v>
      </c>
      <c r="F70" s="16">
        <f t="shared" si="0"/>
        <v>44.351782783828142</v>
      </c>
      <c r="G70" s="19">
        <v>571.64</v>
      </c>
      <c r="H70" s="19">
        <v>2573.64</v>
      </c>
      <c r="I70" s="19">
        <v>2435.8000000000002</v>
      </c>
      <c r="J70" s="19">
        <f t="shared" si="1"/>
        <v>94.6441615765997</v>
      </c>
      <c r="K70" s="19">
        <v>568.89</v>
      </c>
      <c r="L70" s="19">
        <v>785.25</v>
      </c>
      <c r="M70" s="19">
        <v>542.28</v>
      </c>
      <c r="N70" s="16">
        <f t="shared" si="2"/>
        <v>69.0582617000955</v>
      </c>
      <c r="O70" s="26"/>
    </row>
    <row r="71" spans="1:15" x14ac:dyDescent="0.25">
      <c r="A71" s="30">
        <v>64</v>
      </c>
      <c r="B71" s="40" t="s">
        <v>272</v>
      </c>
      <c r="C71" s="16">
        <v>452.04</v>
      </c>
      <c r="D71" s="16">
        <v>449.38</v>
      </c>
      <c r="E71" s="16">
        <v>421.8</v>
      </c>
      <c r="F71" s="16">
        <f t="shared" si="0"/>
        <v>93.862655213850203</v>
      </c>
      <c r="G71" s="16">
        <v>453.56</v>
      </c>
      <c r="H71" s="16">
        <v>457.63</v>
      </c>
      <c r="I71" s="16">
        <v>434.58</v>
      </c>
      <c r="J71" s="19">
        <f t="shared" si="1"/>
        <v>94.963179861460134</v>
      </c>
      <c r="K71" s="16">
        <v>482.14</v>
      </c>
      <c r="L71" s="16">
        <v>558.75</v>
      </c>
      <c r="M71" s="16">
        <v>409.54</v>
      </c>
      <c r="N71" s="16">
        <f t="shared" si="2"/>
        <v>73.29574944071588</v>
      </c>
      <c r="O71" s="26"/>
    </row>
    <row r="72" spans="1:15" x14ac:dyDescent="0.25">
      <c r="A72" s="30">
        <v>65</v>
      </c>
      <c r="B72" s="40" t="s">
        <v>56</v>
      </c>
      <c r="C72" s="16">
        <v>143121.9</v>
      </c>
      <c r="D72" s="16">
        <v>255656.44</v>
      </c>
      <c r="E72" s="16">
        <v>244024.94</v>
      </c>
      <c r="F72" s="16">
        <f t="shared" si="0"/>
        <v>95.450339525966953</v>
      </c>
      <c r="G72" s="16">
        <v>37624.300000000003</v>
      </c>
      <c r="H72" s="16">
        <v>53759.88</v>
      </c>
      <c r="I72" s="16">
        <v>50195.74</v>
      </c>
      <c r="J72" s="19">
        <f t="shared" si="1"/>
        <v>93.370260499093376</v>
      </c>
      <c r="K72" s="16">
        <v>36414.199999999997</v>
      </c>
      <c r="L72" s="16">
        <v>42936.09</v>
      </c>
      <c r="M72" s="16">
        <v>37549.160000000003</v>
      </c>
      <c r="N72" s="16">
        <f t="shared" si="2"/>
        <v>87.453608374679675</v>
      </c>
      <c r="O72" s="26"/>
    </row>
    <row r="73" spans="1:15" x14ac:dyDescent="0.25">
      <c r="A73" s="30">
        <v>66</v>
      </c>
      <c r="B73" s="40" t="s">
        <v>57</v>
      </c>
      <c r="C73" s="16">
        <v>8354.4</v>
      </c>
      <c r="D73" s="16">
        <v>26613.72</v>
      </c>
      <c r="E73" s="16">
        <v>24877.14</v>
      </c>
      <c r="F73" s="16">
        <f t="shared" ref="F73:F136" si="3">E73/D73*100</f>
        <v>93.474869353100573</v>
      </c>
      <c r="G73" s="16">
        <v>8707.1</v>
      </c>
      <c r="H73" s="16">
        <v>50172.45</v>
      </c>
      <c r="I73" s="16">
        <v>49450</v>
      </c>
      <c r="J73" s="19">
        <f t="shared" ref="J73:J136" si="4">I73/H73*100</f>
        <v>98.560066331223624</v>
      </c>
      <c r="K73" s="16">
        <v>10169</v>
      </c>
      <c r="L73" s="16">
        <v>16397.07</v>
      </c>
      <c r="M73" s="16">
        <v>15515.41</v>
      </c>
      <c r="N73" s="16">
        <f t="shared" ref="N73:N136" si="5">M73/L73*100</f>
        <v>94.623063754683002</v>
      </c>
      <c r="O73" s="26"/>
    </row>
    <row r="74" spans="1:15" x14ac:dyDescent="0.25">
      <c r="A74" s="30">
        <v>67</v>
      </c>
      <c r="B74" s="40" t="s">
        <v>58</v>
      </c>
      <c r="C74" s="16">
        <v>6678</v>
      </c>
      <c r="D74" s="16">
        <v>15622.95</v>
      </c>
      <c r="E74" s="16">
        <v>9680.9599999999991</v>
      </c>
      <c r="F74" s="16">
        <f t="shared" si="3"/>
        <v>61.966273975145533</v>
      </c>
      <c r="G74" s="16">
        <v>9137.6</v>
      </c>
      <c r="H74" s="16">
        <v>11949.07</v>
      </c>
      <c r="I74" s="16">
        <v>5791.32</v>
      </c>
      <c r="J74" s="19">
        <f t="shared" si="4"/>
        <v>48.466700755791038</v>
      </c>
      <c r="K74" s="16">
        <v>9395.7000000000007</v>
      </c>
      <c r="L74" s="16">
        <v>23734.400000000001</v>
      </c>
      <c r="M74" s="16">
        <v>22206.62</v>
      </c>
      <c r="N74" s="16">
        <f t="shared" si="5"/>
        <v>93.56301402184171</v>
      </c>
      <c r="O74" s="26"/>
    </row>
    <row r="75" spans="1:15" x14ac:dyDescent="0.25">
      <c r="A75" s="30">
        <v>68</v>
      </c>
      <c r="B75" s="40" t="s">
        <v>59</v>
      </c>
      <c r="C75" s="16">
        <v>3024.9</v>
      </c>
      <c r="D75" s="16">
        <v>3930.34</v>
      </c>
      <c r="E75" s="16">
        <v>2364.66</v>
      </c>
      <c r="F75" s="16">
        <f t="shared" si="3"/>
        <v>60.164260598319729</v>
      </c>
      <c r="G75" s="16">
        <v>3223.3</v>
      </c>
      <c r="H75" s="16">
        <v>4160.78</v>
      </c>
      <c r="I75" s="16">
        <v>1858.9</v>
      </c>
      <c r="J75" s="19">
        <f t="shared" si="4"/>
        <v>44.67671926898322</v>
      </c>
      <c r="K75" s="16">
        <v>3437.1</v>
      </c>
      <c r="L75" s="16">
        <v>7381.94</v>
      </c>
      <c r="M75" s="16">
        <v>3901.45</v>
      </c>
      <c r="N75" s="16">
        <f t="shared" si="5"/>
        <v>52.851282996068782</v>
      </c>
      <c r="O75" s="26"/>
    </row>
    <row r="76" spans="1:15" x14ac:dyDescent="0.25">
      <c r="A76" s="30">
        <v>69</v>
      </c>
      <c r="B76" s="40" t="s">
        <v>60</v>
      </c>
      <c r="C76" s="16">
        <v>2600.5</v>
      </c>
      <c r="D76" s="16">
        <v>5112.7</v>
      </c>
      <c r="E76" s="16">
        <v>3572.91</v>
      </c>
      <c r="F76" s="16">
        <f t="shared" si="3"/>
        <v>69.883036360435781</v>
      </c>
      <c r="G76" s="16">
        <v>2841.5</v>
      </c>
      <c r="H76" s="16">
        <v>6099.86</v>
      </c>
      <c r="I76" s="16">
        <v>4575.78</v>
      </c>
      <c r="J76" s="19">
        <f t="shared" si="4"/>
        <v>75.01450852970396</v>
      </c>
      <c r="K76" s="16">
        <v>2978.1</v>
      </c>
      <c r="L76" s="16">
        <v>6903.27</v>
      </c>
      <c r="M76" s="16">
        <v>6169.2</v>
      </c>
      <c r="N76" s="16">
        <f t="shared" si="5"/>
        <v>89.3663437762104</v>
      </c>
      <c r="O76" s="26"/>
    </row>
    <row r="77" spans="1:15" x14ac:dyDescent="0.25">
      <c r="A77" s="30">
        <v>70</v>
      </c>
      <c r="B77" s="40" t="s">
        <v>61</v>
      </c>
      <c r="C77" s="16">
        <v>2916.1</v>
      </c>
      <c r="D77" s="16">
        <v>2916.1</v>
      </c>
      <c r="E77" s="16">
        <v>2489.15</v>
      </c>
      <c r="F77" s="16">
        <f t="shared" si="3"/>
        <v>85.358869723260526</v>
      </c>
      <c r="G77" s="16">
        <v>2914</v>
      </c>
      <c r="H77" s="16">
        <v>3386.35</v>
      </c>
      <c r="I77" s="16">
        <v>3386.28</v>
      </c>
      <c r="J77" s="19">
        <f t="shared" si="4"/>
        <v>99.997932877582059</v>
      </c>
      <c r="K77" s="16">
        <v>2625</v>
      </c>
      <c r="L77" s="16">
        <v>5264.8</v>
      </c>
      <c r="M77" s="16">
        <v>4920.46</v>
      </c>
      <c r="N77" s="16">
        <f t="shared" si="5"/>
        <v>93.459580610849414</v>
      </c>
      <c r="O77" s="26"/>
    </row>
    <row r="78" spans="1:15" x14ac:dyDescent="0.25">
      <c r="A78" s="30">
        <v>71</v>
      </c>
      <c r="B78" s="40" t="s">
        <v>62</v>
      </c>
      <c r="C78" s="16">
        <v>664.6</v>
      </c>
      <c r="D78" s="16">
        <v>1691.5</v>
      </c>
      <c r="E78" s="16">
        <v>634.19000000000005</v>
      </c>
      <c r="F78" s="16">
        <f t="shared" si="3"/>
        <v>37.492757907182977</v>
      </c>
      <c r="G78" s="16">
        <v>717.8</v>
      </c>
      <c r="H78" s="16">
        <v>1745.88</v>
      </c>
      <c r="I78" s="16">
        <v>1383.56</v>
      </c>
      <c r="J78" s="19">
        <f t="shared" si="4"/>
        <v>79.247141842509222</v>
      </c>
      <c r="K78" s="16">
        <v>713.9</v>
      </c>
      <c r="L78" s="16">
        <v>939.42</v>
      </c>
      <c r="M78" s="16">
        <v>642.6</v>
      </c>
      <c r="N78" s="16">
        <f t="shared" si="5"/>
        <v>68.403908794788279</v>
      </c>
      <c r="O78" s="26"/>
    </row>
    <row r="79" spans="1:15" x14ac:dyDescent="0.25">
      <c r="A79" s="30">
        <v>72</v>
      </c>
      <c r="B79" s="40" t="s">
        <v>63</v>
      </c>
      <c r="C79" s="16">
        <v>1997.16</v>
      </c>
      <c r="D79" s="16">
        <v>2733.16</v>
      </c>
      <c r="E79" s="16">
        <v>2365.1</v>
      </c>
      <c r="F79" s="16">
        <f t="shared" si="3"/>
        <v>86.533536273031956</v>
      </c>
      <c r="G79" s="16">
        <v>1901.57</v>
      </c>
      <c r="H79" s="16">
        <v>4598.38</v>
      </c>
      <c r="I79" s="16">
        <v>4201.82</v>
      </c>
      <c r="J79" s="19">
        <f t="shared" si="4"/>
        <v>91.376093319821322</v>
      </c>
      <c r="K79" s="16">
        <v>1706</v>
      </c>
      <c r="L79" s="16">
        <v>2187.1</v>
      </c>
      <c r="M79" s="16">
        <v>1207</v>
      </c>
      <c r="N79" s="16">
        <f t="shared" si="5"/>
        <v>55.187234237117643</v>
      </c>
      <c r="O79" s="26"/>
    </row>
    <row r="80" spans="1:15" x14ac:dyDescent="0.25">
      <c r="A80" s="30">
        <v>73</v>
      </c>
      <c r="B80" s="40" t="s">
        <v>64</v>
      </c>
      <c r="C80" s="16">
        <v>2065.4</v>
      </c>
      <c r="D80" s="16">
        <v>3204.63</v>
      </c>
      <c r="E80" s="16">
        <v>2408</v>
      </c>
      <c r="F80" s="16">
        <f t="shared" si="3"/>
        <v>75.141279960557057</v>
      </c>
      <c r="G80" s="16">
        <v>2291.6</v>
      </c>
      <c r="H80" s="16">
        <v>3876.57</v>
      </c>
      <c r="I80" s="16">
        <v>3255.77</v>
      </c>
      <c r="J80" s="19">
        <f t="shared" si="4"/>
        <v>83.985843155160353</v>
      </c>
      <c r="K80" s="16">
        <v>2257.1</v>
      </c>
      <c r="L80" s="16">
        <v>5802.07</v>
      </c>
      <c r="M80" s="16">
        <v>4581.13</v>
      </c>
      <c r="N80" s="16">
        <f t="shared" si="5"/>
        <v>78.95682058299883</v>
      </c>
      <c r="O80" s="26"/>
    </row>
    <row r="81" spans="1:15" x14ac:dyDescent="0.25">
      <c r="A81" s="30">
        <v>74</v>
      </c>
      <c r="B81" s="40" t="s">
        <v>65</v>
      </c>
      <c r="C81" s="16">
        <v>804.4</v>
      </c>
      <c r="D81" s="16">
        <v>926.28</v>
      </c>
      <c r="E81" s="16">
        <v>926.28</v>
      </c>
      <c r="F81" s="16">
        <f t="shared" si="3"/>
        <v>100</v>
      </c>
      <c r="G81" s="16">
        <v>808.1</v>
      </c>
      <c r="H81" s="16">
        <v>5497.34</v>
      </c>
      <c r="I81" s="16">
        <v>5455.38</v>
      </c>
      <c r="J81" s="19">
        <f t="shared" si="4"/>
        <v>99.236721759978465</v>
      </c>
      <c r="K81" s="16">
        <v>825.8</v>
      </c>
      <c r="L81" s="16">
        <v>1221.0999999999999</v>
      </c>
      <c r="M81" s="16">
        <v>1219.4000000000001</v>
      </c>
      <c r="N81" s="16">
        <f t="shared" si="5"/>
        <v>99.860781262795854</v>
      </c>
      <c r="O81" s="26"/>
    </row>
    <row r="82" spans="1:15" x14ac:dyDescent="0.25">
      <c r="A82" s="30">
        <v>75</v>
      </c>
      <c r="B82" s="40" t="s">
        <v>66</v>
      </c>
      <c r="C82" s="16">
        <v>925</v>
      </c>
      <c r="D82" s="16">
        <v>1051.8499999999999</v>
      </c>
      <c r="E82" s="16">
        <v>1003.36</v>
      </c>
      <c r="F82" s="16">
        <f t="shared" si="3"/>
        <v>95.390027095118128</v>
      </c>
      <c r="G82" s="16">
        <v>998.6</v>
      </c>
      <c r="H82" s="16">
        <v>1101.98</v>
      </c>
      <c r="I82" s="16">
        <v>1023.04</v>
      </c>
      <c r="J82" s="19">
        <f t="shared" si="4"/>
        <v>92.836530608540997</v>
      </c>
      <c r="K82" s="16">
        <v>968.2</v>
      </c>
      <c r="L82" s="16">
        <v>2310.29</v>
      </c>
      <c r="M82" s="16">
        <v>2126.65</v>
      </c>
      <c r="N82" s="16">
        <f t="shared" si="5"/>
        <v>92.051214349713675</v>
      </c>
      <c r="O82" s="26"/>
    </row>
    <row r="83" spans="1:15" x14ac:dyDescent="0.25">
      <c r="A83" s="30">
        <v>76</v>
      </c>
      <c r="B83" s="40" t="s">
        <v>67</v>
      </c>
      <c r="C83" s="16">
        <v>1907.1</v>
      </c>
      <c r="D83" s="16">
        <v>1907.1</v>
      </c>
      <c r="E83" s="16">
        <v>1275.99</v>
      </c>
      <c r="F83" s="16">
        <f t="shared" si="3"/>
        <v>66.907346232499606</v>
      </c>
      <c r="G83" s="16">
        <v>1953</v>
      </c>
      <c r="H83" s="16">
        <v>2705.93</v>
      </c>
      <c r="I83" s="16">
        <v>2705.37</v>
      </c>
      <c r="J83" s="19">
        <f t="shared" si="4"/>
        <v>99.979304712243106</v>
      </c>
      <c r="K83" s="16">
        <v>1858.5</v>
      </c>
      <c r="L83" s="16">
        <v>1825.59</v>
      </c>
      <c r="M83" s="16">
        <v>1762.22</v>
      </c>
      <c r="N83" s="16">
        <f t="shared" si="5"/>
        <v>96.528793431164729</v>
      </c>
      <c r="O83" s="26"/>
    </row>
    <row r="84" spans="1:15" x14ac:dyDescent="0.25">
      <c r="A84" s="30">
        <v>77</v>
      </c>
      <c r="B84" s="40" t="s">
        <v>68</v>
      </c>
      <c r="C84" s="16">
        <v>1321.7</v>
      </c>
      <c r="D84" s="16">
        <v>2025.65</v>
      </c>
      <c r="E84" s="16">
        <v>1040.24</v>
      </c>
      <c r="F84" s="16">
        <f t="shared" si="3"/>
        <v>51.353392738133444</v>
      </c>
      <c r="G84" s="16">
        <v>1321.7</v>
      </c>
      <c r="H84" s="16">
        <v>2122.9299999999998</v>
      </c>
      <c r="I84" s="16">
        <v>2104.7600000000002</v>
      </c>
      <c r="J84" s="19">
        <f t="shared" si="4"/>
        <v>99.144107436420441</v>
      </c>
      <c r="K84" s="16">
        <v>1277.2</v>
      </c>
      <c r="L84" s="16">
        <v>1303.45</v>
      </c>
      <c r="M84" s="16">
        <v>1151.07</v>
      </c>
      <c r="N84" s="16">
        <f t="shared" si="5"/>
        <v>88.309486363113265</v>
      </c>
      <c r="O84" s="26"/>
    </row>
    <row r="85" spans="1:15" x14ac:dyDescent="0.25">
      <c r="A85" s="30">
        <v>78</v>
      </c>
      <c r="B85" s="40" t="s">
        <v>69</v>
      </c>
      <c r="C85" s="16">
        <v>1570.9</v>
      </c>
      <c r="D85" s="16">
        <v>2807.71</v>
      </c>
      <c r="E85" s="16">
        <v>2243.9899999999998</v>
      </c>
      <c r="F85" s="16">
        <f t="shared" si="3"/>
        <v>79.922427886070849</v>
      </c>
      <c r="G85" s="16">
        <v>1712.6</v>
      </c>
      <c r="H85" s="16">
        <v>2851.07</v>
      </c>
      <c r="I85" s="16">
        <v>2851.07</v>
      </c>
      <c r="J85" s="19">
        <f t="shared" si="4"/>
        <v>100</v>
      </c>
      <c r="K85" s="16">
        <v>1785.2</v>
      </c>
      <c r="L85" s="16">
        <v>2865.57</v>
      </c>
      <c r="M85" s="16">
        <v>2497.3200000000002</v>
      </c>
      <c r="N85" s="16">
        <f t="shared" si="5"/>
        <v>87.149153571540737</v>
      </c>
      <c r="O85" s="26"/>
    </row>
    <row r="86" spans="1:15" x14ac:dyDescent="0.25">
      <c r="A86" s="30">
        <v>79</v>
      </c>
      <c r="B86" s="40" t="s">
        <v>70</v>
      </c>
      <c r="C86" s="16">
        <v>547</v>
      </c>
      <c r="D86" s="16">
        <v>570.20000000000005</v>
      </c>
      <c r="E86" s="16">
        <v>453.86</v>
      </c>
      <c r="F86" s="16">
        <f t="shared" si="3"/>
        <v>79.596632760434929</v>
      </c>
      <c r="G86" s="16">
        <v>621.70000000000005</v>
      </c>
      <c r="H86" s="16">
        <v>771.32</v>
      </c>
      <c r="I86" s="16">
        <v>765.34</v>
      </c>
      <c r="J86" s="19">
        <f t="shared" si="4"/>
        <v>99.224705699320651</v>
      </c>
      <c r="K86" s="16">
        <v>640.47</v>
      </c>
      <c r="L86" s="16">
        <v>1137.1199999999999</v>
      </c>
      <c r="M86" s="16">
        <v>1108.72</v>
      </c>
      <c r="N86" s="16">
        <f t="shared" si="5"/>
        <v>97.502462361052494</v>
      </c>
      <c r="O86" s="26"/>
    </row>
    <row r="87" spans="1:15" x14ac:dyDescent="0.25">
      <c r="A87" s="30">
        <v>80</v>
      </c>
      <c r="B87" s="40" t="s">
        <v>71</v>
      </c>
      <c r="C87" s="16">
        <v>470</v>
      </c>
      <c r="D87" s="16">
        <v>434.67</v>
      </c>
      <c r="E87" s="16">
        <v>389.28</v>
      </c>
      <c r="F87" s="16">
        <f t="shared" si="3"/>
        <v>89.557595417213051</v>
      </c>
      <c r="G87" s="16">
        <v>577.29999999999995</v>
      </c>
      <c r="H87" s="16">
        <v>959.71</v>
      </c>
      <c r="I87" s="16">
        <v>927.73</v>
      </c>
      <c r="J87" s="19">
        <f t="shared" si="4"/>
        <v>96.667743380812951</v>
      </c>
      <c r="K87" s="16">
        <v>706.2</v>
      </c>
      <c r="L87" s="16">
        <v>981.38</v>
      </c>
      <c r="M87" s="16">
        <v>901.19</v>
      </c>
      <c r="N87" s="16">
        <f t="shared" si="5"/>
        <v>91.828853247467862</v>
      </c>
      <c r="O87" s="26"/>
    </row>
    <row r="88" spans="1:15" x14ac:dyDescent="0.25">
      <c r="A88" s="30">
        <v>81</v>
      </c>
      <c r="B88" s="40" t="s">
        <v>72</v>
      </c>
      <c r="C88" s="16">
        <v>931</v>
      </c>
      <c r="D88" s="16">
        <v>1195.04</v>
      </c>
      <c r="E88" s="16">
        <v>871.7</v>
      </c>
      <c r="F88" s="16">
        <f t="shared" si="3"/>
        <v>72.943165082340343</v>
      </c>
      <c r="G88" s="16">
        <v>922.9</v>
      </c>
      <c r="H88" s="16">
        <v>1161.96</v>
      </c>
      <c r="I88" s="16">
        <v>1105.43</v>
      </c>
      <c r="J88" s="19">
        <f t="shared" si="4"/>
        <v>95.134944404282422</v>
      </c>
      <c r="K88" s="16">
        <v>1001.2</v>
      </c>
      <c r="L88" s="16">
        <v>1261.81</v>
      </c>
      <c r="M88" s="16">
        <v>1019.96</v>
      </c>
      <c r="N88" s="16">
        <f t="shared" si="5"/>
        <v>80.833088975360795</v>
      </c>
      <c r="O88" s="26"/>
    </row>
    <row r="89" spans="1:15" x14ac:dyDescent="0.25">
      <c r="A89" s="30">
        <v>82</v>
      </c>
      <c r="B89" s="40" t="s">
        <v>73</v>
      </c>
      <c r="C89" s="16">
        <v>1951.1</v>
      </c>
      <c r="D89" s="16">
        <v>4605.6899999999996</v>
      </c>
      <c r="E89" s="16">
        <v>1519.09</v>
      </c>
      <c r="F89" s="16">
        <f t="shared" si="3"/>
        <v>32.982897242324171</v>
      </c>
      <c r="G89" s="16">
        <v>1643.8</v>
      </c>
      <c r="H89" s="16">
        <v>5202.66</v>
      </c>
      <c r="I89" s="16">
        <v>2058.3000000000002</v>
      </c>
      <c r="J89" s="19">
        <f t="shared" si="4"/>
        <v>39.562454590536383</v>
      </c>
      <c r="K89" s="16">
        <v>1516.2</v>
      </c>
      <c r="L89" s="16">
        <v>4449.6099999999997</v>
      </c>
      <c r="M89" s="16">
        <v>461.96</v>
      </c>
      <c r="N89" s="16">
        <f t="shared" si="5"/>
        <v>10.382033481586026</v>
      </c>
      <c r="O89" s="26"/>
    </row>
    <row r="90" spans="1:15" x14ac:dyDescent="0.25">
      <c r="A90" s="30">
        <v>83</v>
      </c>
      <c r="B90" s="40" t="s">
        <v>74</v>
      </c>
      <c r="C90" s="16">
        <v>2481.8000000000002</v>
      </c>
      <c r="D90" s="16">
        <v>2778</v>
      </c>
      <c r="E90" s="16">
        <v>2419.5</v>
      </c>
      <c r="F90" s="16">
        <f t="shared" si="3"/>
        <v>87.095032397408218</v>
      </c>
      <c r="G90" s="16">
        <v>2714.8</v>
      </c>
      <c r="H90" s="16">
        <v>2961</v>
      </c>
      <c r="I90" s="16">
        <v>2227.1</v>
      </c>
      <c r="J90" s="19">
        <f t="shared" si="4"/>
        <v>75.214454576156697</v>
      </c>
      <c r="K90" s="16">
        <v>2793.5</v>
      </c>
      <c r="L90" s="16">
        <v>3631.3</v>
      </c>
      <c r="M90" s="16">
        <v>3159.8</v>
      </c>
      <c r="N90" s="16">
        <f t="shared" si="5"/>
        <v>87.015669319527447</v>
      </c>
      <c r="O90" s="26"/>
    </row>
    <row r="91" spans="1:15" x14ac:dyDescent="0.25">
      <c r="A91" s="30">
        <v>84</v>
      </c>
      <c r="B91" s="40" t="s">
        <v>75</v>
      </c>
      <c r="C91" s="16">
        <v>891.9</v>
      </c>
      <c r="D91" s="16">
        <v>1081.8399999999999</v>
      </c>
      <c r="E91" s="16">
        <v>563.91999999999996</v>
      </c>
      <c r="F91" s="16">
        <f t="shared" si="3"/>
        <v>52.126007542705025</v>
      </c>
      <c r="G91" s="16">
        <v>1020.3</v>
      </c>
      <c r="H91" s="16">
        <v>1398.58</v>
      </c>
      <c r="I91" s="16">
        <v>1335.27</v>
      </c>
      <c r="J91" s="19">
        <f t="shared" si="4"/>
        <v>95.473265740965843</v>
      </c>
      <c r="K91" s="16">
        <v>1014.4</v>
      </c>
      <c r="L91" s="16">
        <v>1100.25</v>
      </c>
      <c r="M91" s="16">
        <v>1096.82</v>
      </c>
      <c r="N91" s="16">
        <f t="shared" si="5"/>
        <v>99.688252669847756</v>
      </c>
      <c r="O91" s="26"/>
    </row>
    <row r="92" spans="1:15" x14ac:dyDescent="0.25">
      <c r="A92" s="30">
        <v>85</v>
      </c>
      <c r="B92" s="40" t="s">
        <v>76</v>
      </c>
      <c r="C92" s="16">
        <v>1321.4</v>
      </c>
      <c r="D92" s="16">
        <v>2612.14</v>
      </c>
      <c r="E92" s="16">
        <v>1137.9000000000001</v>
      </c>
      <c r="F92" s="16">
        <f t="shared" si="3"/>
        <v>43.561983660906392</v>
      </c>
      <c r="G92" s="16">
        <v>1464.7</v>
      </c>
      <c r="H92" s="16">
        <v>3867.42</v>
      </c>
      <c r="I92" s="16">
        <v>1713.88</v>
      </c>
      <c r="J92" s="19">
        <f t="shared" si="4"/>
        <v>44.315848808766575</v>
      </c>
      <c r="K92" s="16">
        <v>1391.1</v>
      </c>
      <c r="L92" s="16">
        <v>2761.62</v>
      </c>
      <c r="M92" s="16">
        <v>864.83</v>
      </c>
      <c r="N92" s="16">
        <f t="shared" si="5"/>
        <v>31.316039136448897</v>
      </c>
      <c r="O92" s="26"/>
    </row>
    <row r="93" spans="1:15" s="6" customFormat="1" x14ac:dyDescent="0.25">
      <c r="A93" s="30">
        <v>86</v>
      </c>
      <c r="B93" s="42" t="s">
        <v>280</v>
      </c>
      <c r="C93" s="16">
        <v>7554.81</v>
      </c>
      <c r="D93" s="16">
        <v>11994.3</v>
      </c>
      <c r="E93" s="16">
        <v>11198.48</v>
      </c>
      <c r="F93" s="16">
        <f t="shared" si="3"/>
        <v>93.365015048814854</v>
      </c>
      <c r="G93" s="16">
        <v>7242.06</v>
      </c>
      <c r="H93" s="16">
        <v>12084.42</v>
      </c>
      <c r="I93" s="16">
        <v>10722.31</v>
      </c>
      <c r="J93" s="19">
        <f t="shared" si="4"/>
        <v>88.728379185761497</v>
      </c>
      <c r="K93" s="16">
        <v>6854.48</v>
      </c>
      <c r="L93" s="16">
        <v>12698.83</v>
      </c>
      <c r="M93" s="16">
        <v>11257.07</v>
      </c>
      <c r="N93" s="16">
        <f t="shared" si="5"/>
        <v>88.646513103963116</v>
      </c>
      <c r="O93" s="37"/>
    </row>
    <row r="94" spans="1:15" s="6" customFormat="1" ht="26.25" x14ac:dyDescent="0.25">
      <c r="A94" s="30">
        <v>87</v>
      </c>
      <c r="B94" s="42" t="s">
        <v>281</v>
      </c>
      <c r="C94" s="16">
        <v>3410.68</v>
      </c>
      <c r="D94" s="16">
        <v>2815.21</v>
      </c>
      <c r="E94" s="16">
        <v>2663.58</v>
      </c>
      <c r="F94" s="16">
        <f t="shared" si="3"/>
        <v>94.613900916805491</v>
      </c>
      <c r="G94" s="16">
        <v>3106</v>
      </c>
      <c r="H94" s="16">
        <v>2891.78</v>
      </c>
      <c r="I94" s="16">
        <v>2891.55</v>
      </c>
      <c r="J94" s="19">
        <f t="shared" si="4"/>
        <v>99.992046421235358</v>
      </c>
      <c r="K94" s="16">
        <v>3509.11</v>
      </c>
      <c r="L94" s="16">
        <v>5879.07</v>
      </c>
      <c r="M94" s="16">
        <v>5148.72</v>
      </c>
      <c r="N94" s="16">
        <f t="shared" si="5"/>
        <v>87.577116788879877</v>
      </c>
      <c r="O94" s="37"/>
    </row>
    <row r="95" spans="1:15" s="6" customFormat="1" x14ac:dyDescent="0.25">
      <c r="A95" s="30">
        <v>88</v>
      </c>
      <c r="B95" s="40" t="s">
        <v>79</v>
      </c>
      <c r="C95" s="16">
        <v>1889.11</v>
      </c>
      <c r="D95" s="16">
        <v>1772.74</v>
      </c>
      <c r="E95" s="16">
        <v>1689.21</v>
      </c>
      <c r="F95" s="16">
        <f t="shared" si="3"/>
        <v>95.288085111183818</v>
      </c>
      <c r="G95" s="16">
        <v>1815.54</v>
      </c>
      <c r="H95" s="16">
        <v>2467.54</v>
      </c>
      <c r="I95" s="16">
        <v>2252.31</v>
      </c>
      <c r="J95" s="19">
        <f t="shared" si="4"/>
        <v>91.27754767906498</v>
      </c>
      <c r="K95" s="16">
        <v>1943.21</v>
      </c>
      <c r="L95" s="16">
        <v>2290.54</v>
      </c>
      <c r="M95" s="16">
        <v>1647.65</v>
      </c>
      <c r="N95" s="16">
        <f t="shared" si="5"/>
        <v>71.932819335178607</v>
      </c>
      <c r="O95" s="37"/>
    </row>
    <row r="96" spans="1:15" s="6" customFormat="1" x14ac:dyDescent="0.25">
      <c r="A96" s="30">
        <v>89</v>
      </c>
      <c r="B96" s="40" t="s">
        <v>80</v>
      </c>
      <c r="C96" s="16">
        <v>1235.8599999999999</v>
      </c>
      <c r="D96" s="16">
        <v>2326.8000000000002</v>
      </c>
      <c r="E96" s="16">
        <v>1032.06</v>
      </c>
      <c r="F96" s="16">
        <f t="shared" si="3"/>
        <v>44.35533780299123</v>
      </c>
      <c r="G96" s="16">
        <v>1405.79</v>
      </c>
      <c r="H96" s="16">
        <v>2809.54</v>
      </c>
      <c r="I96" s="16">
        <v>905.47</v>
      </c>
      <c r="J96" s="19">
        <f t="shared" si="4"/>
        <v>32.22840749731273</v>
      </c>
      <c r="K96" s="16">
        <v>1514.13</v>
      </c>
      <c r="L96" s="16">
        <v>4023.73</v>
      </c>
      <c r="M96" s="16">
        <v>1454.71</v>
      </c>
      <c r="N96" s="16">
        <f t="shared" si="5"/>
        <v>36.153270721445033</v>
      </c>
      <c r="O96" s="37"/>
    </row>
    <row r="97" spans="1:15" s="6" customFormat="1" x14ac:dyDescent="0.25">
      <c r="A97" s="30">
        <v>90</v>
      </c>
      <c r="B97" s="40" t="s">
        <v>282</v>
      </c>
      <c r="C97" s="16">
        <v>163.38999999999999</v>
      </c>
      <c r="D97" s="16">
        <v>422.49</v>
      </c>
      <c r="E97" s="16">
        <v>138.5</v>
      </c>
      <c r="F97" s="16">
        <f t="shared" si="3"/>
        <v>32.781840990319296</v>
      </c>
      <c r="G97" s="16">
        <v>229.08</v>
      </c>
      <c r="H97" s="16">
        <v>1810.58</v>
      </c>
      <c r="I97" s="16">
        <v>1705.65</v>
      </c>
      <c r="J97" s="19">
        <f t="shared" si="4"/>
        <v>94.204619514188835</v>
      </c>
      <c r="K97" s="16">
        <v>256.45999999999998</v>
      </c>
      <c r="L97" s="16">
        <v>100</v>
      </c>
      <c r="M97" s="16">
        <v>87.79</v>
      </c>
      <c r="N97" s="16">
        <f t="shared" si="5"/>
        <v>87.79</v>
      </c>
      <c r="O97" s="37"/>
    </row>
    <row r="98" spans="1:15" s="6" customFormat="1" x14ac:dyDescent="0.25">
      <c r="A98" s="30">
        <v>91</v>
      </c>
      <c r="B98" s="40" t="s">
        <v>283</v>
      </c>
      <c r="C98" s="16">
        <v>128.63</v>
      </c>
      <c r="D98" s="16">
        <v>297.44</v>
      </c>
      <c r="E98" s="16">
        <v>35</v>
      </c>
      <c r="F98" s="16">
        <f t="shared" si="3"/>
        <v>11.767079074771383</v>
      </c>
      <c r="G98" s="16">
        <v>139.47999999999999</v>
      </c>
      <c r="H98" s="16">
        <v>435.51</v>
      </c>
      <c r="I98" s="16">
        <v>163.77000000000001</v>
      </c>
      <c r="J98" s="19">
        <f t="shared" si="4"/>
        <v>37.604188193152858</v>
      </c>
      <c r="K98" s="16">
        <v>165.82</v>
      </c>
      <c r="L98" s="16">
        <v>461.56</v>
      </c>
      <c r="M98" s="16">
        <v>33.22</v>
      </c>
      <c r="N98" s="16">
        <f t="shared" si="5"/>
        <v>7.1973307912297422</v>
      </c>
      <c r="O98" s="37"/>
    </row>
    <row r="99" spans="1:15" s="6" customFormat="1" x14ac:dyDescent="0.25">
      <c r="A99" s="30">
        <v>92</v>
      </c>
      <c r="B99" s="40" t="s">
        <v>98</v>
      </c>
      <c r="C99" s="16" t="s">
        <v>339</v>
      </c>
      <c r="D99" s="16">
        <v>8971.42</v>
      </c>
      <c r="E99" s="16">
        <v>918</v>
      </c>
      <c r="F99" s="16">
        <f t="shared" si="3"/>
        <v>10.232493852701133</v>
      </c>
      <c r="G99" s="16" t="s">
        <v>340</v>
      </c>
      <c r="H99" s="16">
        <v>16128.5</v>
      </c>
      <c r="I99" s="16">
        <v>2707.6</v>
      </c>
      <c r="J99" s="19">
        <f t="shared" si="4"/>
        <v>16.787673993241775</v>
      </c>
      <c r="K99" s="16" t="s">
        <v>341</v>
      </c>
      <c r="L99" s="16">
        <v>19429.330000000002</v>
      </c>
      <c r="M99" s="16">
        <v>4351.6499999999996</v>
      </c>
      <c r="N99" s="16">
        <f t="shared" si="5"/>
        <v>22.397324045656745</v>
      </c>
      <c r="O99" s="37"/>
    </row>
    <row r="100" spans="1:15" s="6" customFormat="1" x14ac:dyDescent="0.25">
      <c r="A100" s="30">
        <v>93</v>
      </c>
      <c r="B100" s="40" t="s">
        <v>84</v>
      </c>
      <c r="C100" s="16" t="s">
        <v>342</v>
      </c>
      <c r="D100" s="16">
        <v>1099.1400000000001</v>
      </c>
      <c r="E100" s="16">
        <v>779.98</v>
      </c>
      <c r="F100" s="16">
        <f t="shared" si="3"/>
        <v>70.962752697563545</v>
      </c>
      <c r="G100" s="16" t="s">
        <v>343</v>
      </c>
      <c r="H100" s="16">
        <v>2810</v>
      </c>
      <c r="I100" s="16">
        <v>1776.94</v>
      </c>
      <c r="J100" s="19">
        <f t="shared" si="4"/>
        <v>63.236298932384337</v>
      </c>
      <c r="K100" s="16">
        <v>2226.23</v>
      </c>
      <c r="L100" s="16">
        <v>3527.07</v>
      </c>
      <c r="M100" s="16">
        <v>1557.05</v>
      </c>
      <c r="N100" s="16">
        <f t="shared" si="5"/>
        <v>44.145707343489065</v>
      </c>
      <c r="O100" s="37"/>
    </row>
    <row r="101" spans="1:15" s="6" customFormat="1" x14ac:dyDescent="0.25">
      <c r="A101" s="30">
        <v>94</v>
      </c>
      <c r="B101" s="40" t="s">
        <v>85</v>
      </c>
      <c r="C101" s="16" t="s">
        <v>344</v>
      </c>
      <c r="D101" s="16">
        <v>2980.22</v>
      </c>
      <c r="E101" s="16">
        <v>2931.55</v>
      </c>
      <c r="F101" s="16">
        <f t="shared" si="3"/>
        <v>98.366899087986809</v>
      </c>
      <c r="G101" s="16" t="s">
        <v>345</v>
      </c>
      <c r="H101" s="16">
        <v>6335.42</v>
      </c>
      <c r="I101" s="16">
        <v>6464.3</v>
      </c>
      <c r="J101" s="19">
        <f t="shared" si="4"/>
        <v>102.0342771276411</v>
      </c>
      <c r="K101" s="16" t="s">
        <v>346</v>
      </c>
      <c r="L101" s="16">
        <v>13721.5</v>
      </c>
      <c r="M101" s="16">
        <v>13491.45</v>
      </c>
      <c r="N101" s="16">
        <f t="shared" si="5"/>
        <v>98.323434026892116</v>
      </c>
      <c r="O101" s="37"/>
    </row>
    <row r="102" spans="1:15" s="6" customFormat="1" x14ac:dyDescent="0.25">
      <c r="A102" s="30">
        <v>95</v>
      </c>
      <c r="B102" s="40" t="s">
        <v>86</v>
      </c>
      <c r="C102" s="16">
        <v>729.1</v>
      </c>
      <c r="D102" s="16">
        <v>1331.07</v>
      </c>
      <c r="E102" s="16">
        <v>945.34</v>
      </c>
      <c r="F102" s="16">
        <f t="shared" si="3"/>
        <v>71.021058246373229</v>
      </c>
      <c r="G102" s="16">
        <v>771.37</v>
      </c>
      <c r="H102" s="16">
        <v>858.4</v>
      </c>
      <c r="I102" s="16">
        <v>465.99</v>
      </c>
      <c r="J102" s="19">
        <f t="shared" si="4"/>
        <v>54.285880708294506</v>
      </c>
      <c r="K102" s="16">
        <v>941.7</v>
      </c>
      <c r="L102" s="16">
        <v>1315.91</v>
      </c>
      <c r="M102" s="16">
        <v>1041.3800000000001</v>
      </c>
      <c r="N102" s="16">
        <f t="shared" si="5"/>
        <v>79.137630993001039</v>
      </c>
      <c r="O102" s="37"/>
    </row>
    <row r="103" spans="1:15" s="6" customFormat="1" x14ac:dyDescent="0.25">
      <c r="A103" s="30">
        <v>96</v>
      </c>
      <c r="B103" s="40" t="s">
        <v>87</v>
      </c>
      <c r="C103" s="16" t="s">
        <v>347</v>
      </c>
      <c r="D103" s="16">
        <v>2387.59</v>
      </c>
      <c r="E103" s="16">
        <v>2336.59</v>
      </c>
      <c r="F103" s="16">
        <f t="shared" si="3"/>
        <v>97.863954866622834</v>
      </c>
      <c r="G103" s="16" t="s">
        <v>348</v>
      </c>
      <c r="H103" s="16">
        <v>3270.61</v>
      </c>
      <c r="I103" s="16">
        <v>2958.1</v>
      </c>
      <c r="J103" s="19">
        <f t="shared" si="4"/>
        <v>90.444901715582105</v>
      </c>
      <c r="K103" s="16" t="s">
        <v>349</v>
      </c>
      <c r="L103" s="16">
        <v>7294.39</v>
      </c>
      <c r="M103" s="16">
        <v>7245.99</v>
      </c>
      <c r="N103" s="16">
        <f t="shared" si="5"/>
        <v>99.336476388018738</v>
      </c>
      <c r="O103" s="37"/>
    </row>
    <row r="104" spans="1:15" s="6" customFormat="1" x14ac:dyDescent="0.25">
      <c r="A104" s="30">
        <v>97</v>
      </c>
      <c r="B104" s="40" t="s">
        <v>88</v>
      </c>
      <c r="C104" s="16">
        <v>378.57</v>
      </c>
      <c r="D104" s="16">
        <v>402.28</v>
      </c>
      <c r="E104" s="16">
        <v>391.53</v>
      </c>
      <c r="F104" s="16">
        <f t="shared" si="3"/>
        <v>97.327731928010337</v>
      </c>
      <c r="G104" s="16">
        <v>422.6</v>
      </c>
      <c r="H104" s="16">
        <v>956.62</v>
      </c>
      <c r="I104" s="16">
        <v>654.87</v>
      </c>
      <c r="J104" s="19">
        <f t="shared" si="4"/>
        <v>68.456649453283433</v>
      </c>
      <c r="K104" s="16">
        <v>447.96</v>
      </c>
      <c r="L104" s="16">
        <v>2749.34</v>
      </c>
      <c r="M104" s="16">
        <v>2496.6</v>
      </c>
      <c r="N104" s="16">
        <f t="shared" si="5"/>
        <v>90.807248285042945</v>
      </c>
      <c r="O104" s="37"/>
    </row>
    <row r="105" spans="1:15" s="6" customFormat="1" x14ac:dyDescent="0.25">
      <c r="A105" s="30">
        <v>98</v>
      </c>
      <c r="B105" s="40" t="s">
        <v>89</v>
      </c>
      <c r="C105" s="16" t="s">
        <v>350</v>
      </c>
      <c r="D105" s="16">
        <v>1582.32</v>
      </c>
      <c r="E105" s="16">
        <v>1070</v>
      </c>
      <c r="F105" s="16">
        <f t="shared" si="3"/>
        <v>67.622225592800447</v>
      </c>
      <c r="G105" s="16" t="s">
        <v>351</v>
      </c>
      <c r="H105" s="16">
        <v>3111.68</v>
      </c>
      <c r="I105" s="16">
        <v>2839.88</v>
      </c>
      <c r="J105" s="19">
        <f t="shared" si="4"/>
        <v>91.265168654874543</v>
      </c>
      <c r="K105" s="16" t="s">
        <v>352</v>
      </c>
      <c r="L105" s="16">
        <v>6231.65</v>
      </c>
      <c r="M105" s="16">
        <v>5845.48</v>
      </c>
      <c r="N105" s="16">
        <f t="shared" si="5"/>
        <v>93.803085860085218</v>
      </c>
      <c r="O105" s="37"/>
    </row>
    <row r="106" spans="1:15" s="6" customFormat="1" x14ac:dyDescent="0.25">
      <c r="A106" s="30">
        <v>99</v>
      </c>
      <c r="B106" s="40" t="s">
        <v>90</v>
      </c>
      <c r="C106" s="16">
        <v>581.35</v>
      </c>
      <c r="D106" s="16">
        <v>1114.0999999999999</v>
      </c>
      <c r="E106" s="16">
        <v>652.91</v>
      </c>
      <c r="F106" s="16">
        <f t="shared" si="3"/>
        <v>58.604254555246392</v>
      </c>
      <c r="G106" s="16">
        <v>758.21</v>
      </c>
      <c r="H106" s="16">
        <v>2806.75</v>
      </c>
      <c r="I106" s="16">
        <v>2805.06</v>
      </c>
      <c r="J106" s="19">
        <f t="shared" si="4"/>
        <v>99.939788011044811</v>
      </c>
      <c r="K106" s="16">
        <v>821.28</v>
      </c>
      <c r="L106" s="16">
        <v>2107.17</v>
      </c>
      <c r="M106" s="16">
        <v>1989.02</v>
      </c>
      <c r="N106" s="16">
        <f t="shared" si="5"/>
        <v>94.392953582292833</v>
      </c>
      <c r="O106" s="37"/>
    </row>
    <row r="107" spans="1:15" s="6" customFormat="1" x14ac:dyDescent="0.25">
      <c r="A107" s="30">
        <v>100</v>
      </c>
      <c r="B107" s="40" t="s">
        <v>91</v>
      </c>
      <c r="C107" s="16" t="s">
        <v>353</v>
      </c>
      <c r="D107" s="16">
        <v>5437.71</v>
      </c>
      <c r="E107" s="16">
        <v>2140.11</v>
      </c>
      <c r="F107" s="16">
        <f t="shared" si="3"/>
        <v>39.356824839868253</v>
      </c>
      <c r="G107" s="16" t="s">
        <v>354</v>
      </c>
      <c r="H107" s="16">
        <v>10316.49</v>
      </c>
      <c r="I107" s="16">
        <v>9816.69</v>
      </c>
      <c r="J107" s="19">
        <f t="shared" si="4"/>
        <v>95.155328992709727</v>
      </c>
      <c r="K107" s="16" t="s">
        <v>355</v>
      </c>
      <c r="L107" s="16">
        <v>6918.6</v>
      </c>
      <c r="M107" s="16">
        <v>5792.61</v>
      </c>
      <c r="N107" s="16">
        <f t="shared" si="5"/>
        <v>83.725175613563437</v>
      </c>
      <c r="O107" s="37"/>
    </row>
    <row r="108" spans="1:15" s="6" customFormat="1" x14ac:dyDescent="0.25">
      <c r="A108" s="30">
        <v>101</v>
      </c>
      <c r="B108" s="42" t="s">
        <v>288</v>
      </c>
      <c r="C108" s="16">
        <v>547.66</v>
      </c>
      <c r="D108" s="16">
        <v>1022.2</v>
      </c>
      <c r="E108" s="16">
        <v>497.39</v>
      </c>
      <c r="F108" s="16">
        <f t="shared" si="3"/>
        <v>48.658775190765013</v>
      </c>
      <c r="G108" s="16">
        <v>544.69000000000005</v>
      </c>
      <c r="H108" s="16">
        <v>1395.71</v>
      </c>
      <c r="I108" s="16">
        <v>253.57</v>
      </c>
      <c r="J108" s="19">
        <f t="shared" si="4"/>
        <v>18.16781423074994</v>
      </c>
      <c r="K108" s="16">
        <v>655.03</v>
      </c>
      <c r="L108" s="16">
        <v>1937.45</v>
      </c>
      <c r="M108" s="16">
        <v>533.38</v>
      </c>
      <c r="N108" s="16">
        <f t="shared" si="5"/>
        <v>27.530000774213526</v>
      </c>
      <c r="O108" s="37"/>
    </row>
    <row r="109" spans="1:15" s="6" customFormat="1" x14ac:dyDescent="0.25">
      <c r="A109" s="30">
        <v>102</v>
      </c>
      <c r="B109" s="40" t="s">
        <v>93</v>
      </c>
      <c r="C109" s="16" t="s">
        <v>356</v>
      </c>
      <c r="D109" s="16">
        <v>2308.08</v>
      </c>
      <c r="E109" s="16">
        <v>749.72</v>
      </c>
      <c r="F109" s="16">
        <f t="shared" si="3"/>
        <v>32.482409621850202</v>
      </c>
      <c r="G109" s="16" t="s">
        <v>357</v>
      </c>
      <c r="H109" s="16">
        <v>3618.6</v>
      </c>
      <c r="I109" s="16">
        <v>3050</v>
      </c>
      <c r="J109" s="19">
        <f t="shared" si="4"/>
        <v>84.286740728458525</v>
      </c>
      <c r="K109" s="16" t="s">
        <v>358</v>
      </c>
      <c r="L109" s="16">
        <v>3345.97</v>
      </c>
      <c r="M109" s="16">
        <v>3053.9</v>
      </c>
      <c r="N109" s="16">
        <f t="shared" si="5"/>
        <v>91.270991670576848</v>
      </c>
      <c r="O109" s="37"/>
    </row>
    <row r="110" spans="1:15" s="6" customFormat="1" x14ac:dyDescent="0.25">
      <c r="A110" s="30">
        <v>103</v>
      </c>
      <c r="B110" s="42" t="s">
        <v>94</v>
      </c>
      <c r="C110" s="16">
        <v>144.28</v>
      </c>
      <c r="D110" s="16">
        <v>215.28</v>
      </c>
      <c r="E110" s="16">
        <v>104.75</v>
      </c>
      <c r="F110" s="16">
        <f t="shared" si="3"/>
        <v>48.657562244518765</v>
      </c>
      <c r="G110" s="16">
        <v>177.78</v>
      </c>
      <c r="H110" s="16">
        <v>750.09</v>
      </c>
      <c r="I110" s="16">
        <v>346.49</v>
      </c>
      <c r="J110" s="19">
        <f t="shared" si="4"/>
        <v>46.193123491847643</v>
      </c>
      <c r="K110" s="16">
        <v>213.57</v>
      </c>
      <c r="L110" s="16">
        <v>3068.1</v>
      </c>
      <c r="M110" s="16">
        <v>2948.04</v>
      </c>
      <c r="N110" s="16">
        <f t="shared" si="5"/>
        <v>96.086828982106184</v>
      </c>
      <c r="O110" s="37"/>
    </row>
    <row r="111" spans="1:15" s="6" customFormat="1" x14ac:dyDescent="0.25">
      <c r="A111" s="30">
        <v>104</v>
      </c>
      <c r="B111" s="40" t="s">
        <v>95</v>
      </c>
      <c r="C111" s="16" t="s">
        <v>359</v>
      </c>
      <c r="D111" s="16">
        <v>1661.24</v>
      </c>
      <c r="E111" s="16">
        <v>1661</v>
      </c>
      <c r="F111" s="16">
        <f t="shared" si="3"/>
        <v>99.985552960439193</v>
      </c>
      <c r="G111" s="16" t="s">
        <v>360</v>
      </c>
      <c r="H111" s="16">
        <v>2096.11</v>
      </c>
      <c r="I111" s="16">
        <v>2085.31</v>
      </c>
      <c r="J111" s="19">
        <f t="shared" si="4"/>
        <v>99.484759864701743</v>
      </c>
      <c r="K111" s="16" t="s">
        <v>361</v>
      </c>
      <c r="L111" s="16">
        <v>2275.6799999999998</v>
      </c>
      <c r="M111" s="16">
        <v>882.1</v>
      </c>
      <c r="N111" s="16">
        <f t="shared" si="5"/>
        <v>38.762040357167969</v>
      </c>
      <c r="O111" s="37"/>
    </row>
    <row r="112" spans="1:15" s="6" customFormat="1" x14ac:dyDescent="0.25">
      <c r="A112" s="30">
        <v>105</v>
      </c>
      <c r="B112" s="40" t="s">
        <v>96</v>
      </c>
      <c r="C112" s="16" t="s">
        <v>362</v>
      </c>
      <c r="D112" s="16">
        <v>3863.21</v>
      </c>
      <c r="E112" s="16">
        <v>2216.1799999999998</v>
      </c>
      <c r="F112" s="16">
        <f t="shared" si="3"/>
        <v>57.366283479282764</v>
      </c>
      <c r="G112" s="16" t="s">
        <v>363</v>
      </c>
      <c r="H112" s="16">
        <v>3953.24</v>
      </c>
      <c r="I112" s="16">
        <v>3567.4</v>
      </c>
      <c r="J112" s="19">
        <f t="shared" si="4"/>
        <v>90.239904483411081</v>
      </c>
      <c r="K112" s="16" t="s">
        <v>364</v>
      </c>
      <c r="L112" s="16">
        <v>5201.12</v>
      </c>
      <c r="M112" s="16">
        <v>4029.66</v>
      </c>
      <c r="N112" s="16">
        <f t="shared" si="5"/>
        <v>77.476774233242068</v>
      </c>
      <c r="O112" s="37"/>
    </row>
    <row r="113" spans="1:15" s="6" customFormat="1" x14ac:dyDescent="0.25">
      <c r="A113" s="30">
        <v>106</v>
      </c>
      <c r="B113" s="40" t="s">
        <v>97</v>
      </c>
      <c r="C113" s="16">
        <v>392.97</v>
      </c>
      <c r="D113" s="16">
        <v>1916.04</v>
      </c>
      <c r="E113" s="16">
        <v>1231.21</v>
      </c>
      <c r="F113" s="16">
        <f t="shared" si="3"/>
        <v>64.258053067785653</v>
      </c>
      <c r="G113" s="16">
        <v>581</v>
      </c>
      <c r="H113" s="16">
        <v>1286.68</v>
      </c>
      <c r="I113" s="16">
        <v>61</v>
      </c>
      <c r="J113" s="19">
        <f t="shared" si="4"/>
        <v>4.7408835141604744</v>
      </c>
      <c r="K113" s="16">
        <v>435.26</v>
      </c>
      <c r="L113" s="16">
        <v>1770.28</v>
      </c>
      <c r="M113" s="16">
        <v>113.2</v>
      </c>
      <c r="N113" s="16">
        <f t="shared" si="5"/>
        <v>6.3944686716225689</v>
      </c>
      <c r="O113" s="37"/>
    </row>
    <row r="114" spans="1:15" x14ac:dyDescent="0.25">
      <c r="A114" s="30">
        <v>107</v>
      </c>
      <c r="B114" s="40" t="s">
        <v>99</v>
      </c>
      <c r="C114" s="16">
        <v>35037.660000000003</v>
      </c>
      <c r="D114" s="16">
        <v>46930.75</v>
      </c>
      <c r="E114" s="16">
        <v>20760.66</v>
      </c>
      <c r="F114" s="16">
        <f t="shared" si="3"/>
        <v>44.236795704309003</v>
      </c>
      <c r="G114" s="16">
        <v>32943.14</v>
      </c>
      <c r="H114" s="16">
        <v>76404.73</v>
      </c>
      <c r="I114" s="16">
        <v>53692.78</v>
      </c>
      <c r="J114" s="19">
        <f t="shared" si="4"/>
        <v>70.274157110430195</v>
      </c>
      <c r="K114" s="16">
        <v>34111.58</v>
      </c>
      <c r="L114" s="16">
        <v>85251.520000000004</v>
      </c>
      <c r="M114" s="16">
        <v>67361.440000000002</v>
      </c>
      <c r="N114" s="16">
        <f t="shared" si="5"/>
        <v>79.014943076674754</v>
      </c>
      <c r="O114" s="26"/>
    </row>
    <row r="115" spans="1:15" x14ac:dyDescent="0.25">
      <c r="A115" s="30">
        <v>108</v>
      </c>
      <c r="B115" s="40" t="s">
        <v>216</v>
      </c>
      <c r="C115" s="16">
        <v>44300</v>
      </c>
      <c r="D115" s="16">
        <v>80214.19</v>
      </c>
      <c r="E115" s="16">
        <v>78536.210000000006</v>
      </c>
      <c r="F115" s="16">
        <f t="shared" si="3"/>
        <v>97.908125731868651</v>
      </c>
      <c r="G115" s="16">
        <v>35000</v>
      </c>
      <c r="H115" s="16">
        <v>68254.12</v>
      </c>
      <c r="I115" s="16">
        <v>68252.800000000003</v>
      </c>
      <c r="J115" s="19">
        <f t="shared" si="4"/>
        <v>99.998066050811303</v>
      </c>
      <c r="K115" s="16">
        <v>48300</v>
      </c>
      <c r="L115" s="16">
        <v>89351.37</v>
      </c>
      <c r="M115" s="16">
        <v>81919.179999999993</v>
      </c>
      <c r="N115" s="16">
        <f t="shared" si="5"/>
        <v>91.682063744517848</v>
      </c>
      <c r="O115" s="26"/>
    </row>
    <row r="116" spans="1:15" x14ac:dyDescent="0.25">
      <c r="A116" s="30">
        <v>109</v>
      </c>
      <c r="B116" s="40" t="s">
        <v>217</v>
      </c>
      <c r="C116" s="16">
        <v>1021.47</v>
      </c>
      <c r="D116" s="16">
        <v>2034.16</v>
      </c>
      <c r="E116" s="16">
        <v>1163.57</v>
      </c>
      <c r="F116" s="16">
        <f t="shared" si="3"/>
        <v>57.20149840720493</v>
      </c>
      <c r="G116" s="16">
        <v>1067.81</v>
      </c>
      <c r="H116" s="16">
        <v>2069.8000000000002</v>
      </c>
      <c r="I116" s="16">
        <v>269.49</v>
      </c>
      <c r="J116" s="19">
        <f t="shared" si="4"/>
        <v>13.020098560247368</v>
      </c>
      <c r="K116" s="16">
        <v>1154.99</v>
      </c>
      <c r="L116" s="16">
        <v>3243.49</v>
      </c>
      <c r="M116" s="16">
        <v>1173.72</v>
      </c>
      <c r="N116" s="16">
        <f t="shared" si="5"/>
        <v>36.186946776466094</v>
      </c>
      <c r="O116" s="26"/>
    </row>
    <row r="117" spans="1:15" x14ac:dyDescent="0.25">
      <c r="A117" s="30">
        <v>110</v>
      </c>
      <c r="B117" s="40" t="s">
        <v>218</v>
      </c>
      <c r="C117" s="16">
        <v>3051.16</v>
      </c>
      <c r="D117" s="16">
        <v>4699.49</v>
      </c>
      <c r="E117" s="16">
        <v>569</v>
      </c>
      <c r="F117" s="16">
        <f t="shared" si="3"/>
        <v>12.107696792630691</v>
      </c>
      <c r="G117" s="16">
        <v>3226.46</v>
      </c>
      <c r="H117" s="16">
        <v>10333.27</v>
      </c>
      <c r="I117" s="16">
        <v>9799.2199999999993</v>
      </c>
      <c r="J117" s="19">
        <f t="shared" si="4"/>
        <v>94.831742517131545</v>
      </c>
      <c r="K117" s="16">
        <v>3404.32</v>
      </c>
      <c r="L117" s="16">
        <v>3681.4</v>
      </c>
      <c r="M117" s="16">
        <v>1713.46</v>
      </c>
      <c r="N117" s="16">
        <f t="shared" si="5"/>
        <v>46.543706198728749</v>
      </c>
      <c r="O117" s="26"/>
    </row>
    <row r="118" spans="1:15" x14ac:dyDescent="0.25">
      <c r="A118" s="30">
        <v>111</v>
      </c>
      <c r="B118" s="40" t="s">
        <v>103</v>
      </c>
      <c r="C118" s="16">
        <v>939.03</v>
      </c>
      <c r="D118" s="16">
        <v>1194.6500000000001</v>
      </c>
      <c r="E118" s="16">
        <v>817.76</v>
      </c>
      <c r="F118" s="16">
        <f t="shared" si="3"/>
        <v>68.451847821537683</v>
      </c>
      <c r="G118" s="16">
        <v>925.22</v>
      </c>
      <c r="H118" s="16">
        <v>1413.38</v>
      </c>
      <c r="I118" s="16">
        <v>935.1</v>
      </c>
      <c r="J118" s="19">
        <f t="shared" si="4"/>
        <v>66.160551302551326</v>
      </c>
      <c r="K118" s="16">
        <v>895.2</v>
      </c>
      <c r="L118" s="16">
        <v>1561.63</v>
      </c>
      <c r="M118" s="16">
        <v>445.09</v>
      </c>
      <c r="N118" s="16">
        <f t="shared" si="5"/>
        <v>28.501629707421088</v>
      </c>
      <c r="O118" s="26"/>
    </row>
    <row r="119" spans="1:15" x14ac:dyDescent="0.25">
      <c r="A119" s="30">
        <v>112</v>
      </c>
      <c r="B119" s="40" t="s">
        <v>104</v>
      </c>
      <c r="C119" s="16">
        <v>1048.78</v>
      </c>
      <c r="D119" s="16">
        <v>1381.16</v>
      </c>
      <c r="E119" s="16">
        <v>515.72</v>
      </c>
      <c r="F119" s="16">
        <f t="shared" si="3"/>
        <v>37.339627559442789</v>
      </c>
      <c r="G119" s="16">
        <v>1163.48</v>
      </c>
      <c r="H119" s="16">
        <v>6485.08</v>
      </c>
      <c r="I119" s="16">
        <v>5625.45</v>
      </c>
      <c r="J119" s="19">
        <f t="shared" si="4"/>
        <v>86.744496598345748</v>
      </c>
      <c r="K119" s="16">
        <v>1171.58</v>
      </c>
      <c r="L119" s="16">
        <v>2217.54</v>
      </c>
      <c r="M119" s="16">
        <v>1258.45</v>
      </c>
      <c r="N119" s="16">
        <f t="shared" si="5"/>
        <v>56.749821874689978</v>
      </c>
      <c r="O119" s="26"/>
    </row>
    <row r="120" spans="1:15" x14ac:dyDescent="0.25">
      <c r="A120" s="30">
        <v>113</v>
      </c>
      <c r="B120" s="40" t="s">
        <v>105</v>
      </c>
      <c r="C120" s="16">
        <v>847.82</v>
      </c>
      <c r="D120" s="16">
        <v>1532.09</v>
      </c>
      <c r="E120" s="16">
        <v>579.17999999999995</v>
      </c>
      <c r="F120" s="16">
        <f t="shared" si="3"/>
        <v>37.803262210444558</v>
      </c>
      <c r="G120" s="16">
        <v>847.46</v>
      </c>
      <c r="H120" s="16">
        <v>1824.58</v>
      </c>
      <c r="I120" s="16">
        <v>621.63</v>
      </c>
      <c r="J120" s="19">
        <f t="shared" si="4"/>
        <v>34.069758519768932</v>
      </c>
      <c r="K120" s="16">
        <v>795.47</v>
      </c>
      <c r="L120" s="16">
        <v>2234.4499999999998</v>
      </c>
      <c r="M120" s="16">
        <v>401.62</v>
      </c>
      <c r="N120" s="16">
        <f t="shared" si="5"/>
        <v>17.973998075589073</v>
      </c>
      <c r="O120" s="26"/>
    </row>
    <row r="121" spans="1:15" x14ac:dyDescent="0.25">
      <c r="A121" s="30">
        <v>114</v>
      </c>
      <c r="B121" s="40" t="s">
        <v>106</v>
      </c>
      <c r="C121" s="16">
        <v>2393.0500000000002</v>
      </c>
      <c r="D121" s="16">
        <v>7969.61</v>
      </c>
      <c r="E121" s="16">
        <v>1179.19</v>
      </c>
      <c r="F121" s="16">
        <f t="shared" si="3"/>
        <v>14.796081615035117</v>
      </c>
      <c r="G121" s="16">
        <v>2347.44</v>
      </c>
      <c r="H121" s="16">
        <v>9273.31</v>
      </c>
      <c r="I121" s="16">
        <v>8172.74</v>
      </c>
      <c r="J121" s="19">
        <f t="shared" si="4"/>
        <v>88.131853674685743</v>
      </c>
      <c r="K121" s="16">
        <v>2320.0100000000002</v>
      </c>
      <c r="L121" s="16">
        <v>4146.37</v>
      </c>
      <c r="M121" s="16">
        <v>2312.65</v>
      </c>
      <c r="N121" s="16">
        <f t="shared" si="5"/>
        <v>55.775292605339132</v>
      </c>
      <c r="O121" s="26"/>
    </row>
    <row r="122" spans="1:15" x14ac:dyDescent="0.25">
      <c r="A122" s="30">
        <v>115</v>
      </c>
      <c r="B122" s="40" t="s">
        <v>107</v>
      </c>
      <c r="C122" s="16">
        <v>1443.1</v>
      </c>
      <c r="D122" s="16">
        <v>1576.66</v>
      </c>
      <c r="E122" s="16">
        <v>1406.8</v>
      </c>
      <c r="F122" s="16">
        <f t="shared" si="3"/>
        <v>89.226592924282969</v>
      </c>
      <c r="G122" s="16">
        <v>1392.16</v>
      </c>
      <c r="H122" s="16">
        <v>2187.46</v>
      </c>
      <c r="I122" s="16">
        <v>1919.9</v>
      </c>
      <c r="J122" s="19">
        <f t="shared" si="4"/>
        <v>87.76846205187752</v>
      </c>
      <c r="K122" s="16">
        <v>1456.63</v>
      </c>
      <c r="L122" s="16">
        <v>2713.61</v>
      </c>
      <c r="M122" s="16">
        <v>2265.33</v>
      </c>
      <c r="N122" s="16">
        <f t="shared" si="5"/>
        <v>83.480308518910235</v>
      </c>
      <c r="O122" s="26"/>
    </row>
    <row r="123" spans="1:15" x14ac:dyDescent="0.25">
      <c r="A123" s="30">
        <v>116</v>
      </c>
      <c r="B123" s="40" t="s">
        <v>108</v>
      </c>
      <c r="C123" s="16">
        <v>613.39</v>
      </c>
      <c r="D123" s="16">
        <v>886.57</v>
      </c>
      <c r="E123" s="16">
        <v>253.84</v>
      </c>
      <c r="F123" s="16">
        <f t="shared" si="3"/>
        <v>28.631692928928342</v>
      </c>
      <c r="G123" s="16">
        <v>555.13</v>
      </c>
      <c r="H123" s="16">
        <v>1250.52</v>
      </c>
      <c r="I123" s="16">
        <v>530.04</v>
      </c>
      <c r="J123" s="19">
        <f t="shared" si="4"/>
        <v>42.385567603876787</v>
      </c>
      <c r="K123" s="16">
        <v>586.35</v>
      </c>
      <c r="L123" s="16">
        <v>1476.39</v>
      </c>
      <c r="M123" s="16">
        <v>420.68</v>
      </c>
      <c r="N123" s="16">
        <f t="shared" si="5"/>
        <v>28.49382615704522</v>
      </c>
      <c r="O123" s="26"/>
    </row>
    <row r="124" spans="1:15" x14ac:dyDescent="0.25">
      <c r="A124" s="30">
        <v>117</v>
      </c>
      <c r="B124" s="40" t="s">
        <v>109</v>
      </c>
      <c r="C124" s="16">
        <v>510.66</v>
      </c>
      <c r="D124" s="16">
        <v>716.91</v>
      </c>
      <c r="E124" s="16">
        <v>389.42</v>
      </c>
      <c r="F124" s="16">
        <f t="shared" si="3"/>
        <v>54.319231144774108</v>
      </c>
      <c r="G124" s="16">
        <v>497.58</v>
      </c>
      <c r="H124" s="16">
        <v>885.46999999999991</v>
      </c>
      <c r="I124" s="16">
        <v>314.51</v>
      </c>
      <c r="J124" s="19">
        <f t="shared" si="4"/>
        <v>35.518989914960422</v>
      </c>
      <c r="K124" s="16">
        <v>515.24</v>
      </c>
      <c r="L124" s="16">
        <v>1196.44</v>
      </c>
      <c r="M124" s="16">
        <v>661.03</v>
      </c>
      <c r="N124" s="16">
        <f t="shared" si="5"/>
        <v>55.249740897997391</v>
      </c>
      <c r="O124" s="26"/>
    </row>
    <row r="125" spans="1:15" x14ac:dyDescent="0.25">
      <c r="A125" s="30">
        <v>118</v>
      </c>
      <c r="B125" s="40" t="s">
        <v>110</v>
      </c>
      <c r="C125" s="16">
        <v>503.92</v>
      </c>
      <c r="D125" s="16">
        <v>987.43</v>
      </c>
      <c r="E125" s="16">
        <v>615.61</v>
      </c>
      <c r="F125" s="16">
        <f t="shared" si="3"/>
        <v>62.344672533749232</v>
      </c>
      <c r="G125" s="16">
        <v>999.59</v>
      </c>
      <c r="H125" s="16">
        <v>1391.59</v>
      </c>
      <c r="I125" s="16">
        <v>664.8</v>
      </c>
      <c r="J125" s="19">
        <f t="shared" si="4"/>
        <v>47.772691669241659</v>
      </c>
      <c r="K125" s="16">
        <v>835.42</v>
      </c>
      <c r="L125" s="16">
        <v>1648.12</v>
      </c>
      <c r="M125" s="16">
        <v>1407.99</v>
      </c>
      <c r="N125" s="16">
        <f t="shared" si="5"/>
        <v>85.43006577190981</v>
      </c>
      <c r="O125" s="26"/>
    </row>
    <row r="126" spans="1:15" x14ac:dyDescent="0.25">
      <c r="A126" s="30">
        <v>119</v>
      </c>
      <c r="B126" s="40" t="s">
        <v>111</v>
      </c>
      <c r="C126" s="16">
        <v>347.25</v>
      </c>
      <c r="D126" s="16">
        <v>861.8</v>
      </c>
      <c r="E126" s="16">
        <v>183.31</v>
      </c>
      <c r="F126" s="16">
        <f t="shared" si="3"/>
        <v>21.270596426084939</v>
      </c>
      <c r="G126" s="16">
        <v>445.49</v>
      </c>
      <c r="H126" s="16">
        <v>1227.79</v>
      </c>
      <c r="I126" s="16">
        <v>289.3</v>
      </c>
      <c r="J126" s="19">
        <f t="shared" si="4"/>
        <v>23.562661367171913</v>
      </c>
      <c r="K126" s="16">
        <v>492.82</v>
      </c>
      <c r="L126" s="16">
        <v>1565.49</v>
      </c>
      <c r="M126" s="16">
        <v>494.12</v>
      </c>
      <c r="N126" s="16">
        <f t="shared" si="5"/>
        <v>31.56328050642291</v>
      </c>
      <c r="O126" s="26"/>
    </row>
    <row r="127" spans="1:15" x14ac:dyDescent="0.25">
      <c r="A127" s="30">
        <v>120</v>
      </c>
      <c r="B127" s="40" t="s">
        <v>112</v>
      </c>
      <c r="C127" s="16">
        <v>69.38</v>
      </c>
      <c r="D127" s="16">
        <v>415.64</v>
      </c>
      <c r="E127" s="16">
        <v>99.14</v>
      </c>
      <c r="F127" s="16">
        <f t="shared" si="3"/>
        <v>23.852372245212202</v>
      </c>
      <c r="G127" s="16">
        <v>69.81</v>
      </c>
      <c r="H127" s="16">
        <v>390.42</v>
      </c>
      <c r="I127" s="16">
        <v>83.25</v>
      </c>
      <c r="J127" s="19">
        <f t="shared" si="4"/>
        <v>21.323190410327339</v>
      </c>
      <c r="K127" s="16">
        <v>67.33</v>
      </c>
      <c r="L127" s="16">
        <v>400.7</v>
      </c>
      <c r="M127" s="16">
        <v>385.7</v>
      </c>
      <c r="N127" s="16">
        <f t="shared" si="5"/>
        <v>96.256551035687536</v>
      </c>
      <c r="O127" s="26"/>
    </row>
    <row r="128" spans="1:15" x14ac:dyDescent="0.25">
      <c r="A128" s="30">
        <v>121</v>
      </c>
      <c r="B128" s="40" t="s">
        <v>113</v>
      </c>
      <c r="C128" s="16">
        <v>1338.09</v>
      </c>
      <c r="D128" s="16">
        <v>2565.3000000000002</v>
      </c>
      <c r="E128" s="16">
        <v>324.77</v>
      </c>
      <c r="F128" s="16">
        <f t="shared" si="3"/>
        <v>12.660117725022413</v>
      </c>
      <c r="G128" s="16">
        <v>1313.7</v>
      </c>
      <c r="H128" s="16">
        <v>3638.63</v>
      </c>
      <c r="I128" s="16">
        <v>644.30999999999995</v>
      </c>
      <c r="J128" s="19">
        <f t="shared" si="4"/>
        <v>17.707488807600662</v>
      </c>
      <c r="K128" s="16">
        <v>1244.98</v>
      </c>
      <c r="L128" s="16">
        <v>4839.4799999999996</v>
      </c>
      <c r="M128" s="16">
        <v>3365.76</v>
      </c>
      <c r="N128" s="16">
        <f t="shared" si="5"/>
        <v>69.547967963500227</v>
      </c>
      <c r="O128" s="26"/>
    </row>
    <row r="129" spans="1:15" x14ac:dyDescent="0.25">
      <c r="A129" s="30">
        <v>122</v>
      </c>
      <c r="B129" s="40" t="s">
        <v>365</v>
      </c>
      <c r="C129" s="16">
        <v>23000</v>
      </c>
      <c r="D129" s="16">
        <v>57811.7</v>
      </c>
      <c r="E129" s="16">
        <v>54114.33</v>
      </c>
      <c r="F129" s="16">
        <f t="shared" si="3"/>
        <v>93.604460688753321</v>
      </c>
      <c r="G129" s="16">
        <v>23000</v>
      </c>
      <c r="H129" s="16">
        <v>26397.37</v>
      </c>
      <c r="I129" s="16">
        <v>24482.03</v>
      </c>
      <c r="J129" s="19">
        <f t="shared" si="4"/>
        <v>92.744201410973886</v>
      </c>
      <c r="K129" s="16">
        <v>23000</v>
      </c>
      <c r="L129" s="16">
        <v>32532.23</v>
      </c>
      <c r="M129" s="16">
        <v>32532.12</v>
      </c>
      <c r="N129" s="16">
        <f t="shared" si="5"/>
        <v>99.999661873778706</v>
      </c>
      <c r="O129" s="26"/>
    </row>
    <row r="130" spans="1:15" x14ac:dyDescent="0.25">
      <c r="A130" s="30">
        <v>123</v>
      </c>
      <c r="B130" s="42" t="s">
        <v>366</v>
      </c>
      <c r="C130" s="16">
        <v>395</v>
      </c>
      <c r="D130" s="16">
        <v>144.54</v>
      </c>
      <c r="E130" s="16">
        <v>144.54</v>
      </c>
      <c r="F130" s="16">
        <f t="shared" si="3"/>
        <v>100</v>
      </c>
      <c r="G130" s="16">
        <v>288.64999999999998</v>
      </c>
      <c r="H130" s="16">
        <v>288.64999999999998</v>
      </c>
      <c r="I130" s="16">
        <v>163.11000000000001</v>
      </c>
      <c r="J130" s="19">
        <f t="shared" si="4"/>
        <v>56.507881517408634</v>
      </c>
      <c r="K130" s="16">
        <v>160</v>
      </c>
      <c r="L130" s="16">
        <v>399.06</v>
      </c>
      <c r="M130" s="16">
        <v>332.82</v>
      </c>
      <c r="N130" s="16">
        <f t="shared" si="5"/>
        <v>83.400992331980149</v>
      </c>
      <c r="O130" s="26"/>
    </row>
    <row r="131" spans="1:15" x14ac:dyDescent="0.25">
      <c r="A131" s="30">
        <v>124</v>
      </c>
      <c r="B131" s="40" t="s">
        <v>367</v>
      </c>
      <c r="C131" s="16">
        <v>177.6</v>
      </c>
      <c r="D131" s="16">
        <v>177.6</v>
      </c>
      <c r="E131" s="16">
        <v>139.03</v>
      </c>
      <c r="F131" s="16">
        <f t="shared" si="3"/>
        <v>78.282657657657666</v>
      </c>
      <c r="G131" s="16">
        <v>177.6</v>
      </c>
      <c r="H131" s="16">
        <v>258.76</v>
      </c>
      <c r="I131" s="16">
        <v>64</v>
      </c>
      <c r="J131" s="19">
        <f t="shared" si="4"/>
        <v>24.733343638893185</v>
      </c>
      <c r="K131" s="16">
        <v>180</v>
      </c>
      <c r="L131" s="16">
        <v>374.79</v>
      </c>
      <c r="M131" s="16">
        <v>166.92</v>
      </c>
      <c r="N131" s="16">
        <f t="shared" si="5"/>
        <v>44.53694068678459</v>
      </c>
      <c r="O131" s="26"/>
    </row>
    <row r="132" spans="1:15" x14ac:dyDescent="0.25">
      <c r="A132" s="30">
        <v>125</v>
      </c>
      <c r="B132" s="40" t="s">
        <v>368</v>
      </c>
      <c r="C132" s="16">
        <v>803</v>
      </c>
      <c r="D132" s="16">
        <v>1153.46</v>
      </c>
      <c r="E132" s="16">
        <v>1056.96</v>
      </c>
      <c r="F132" s="16">
        <f t="shared" si="3"/>
        <v>91.633866800755996</v>
      </c>
      <c r="G132" s="16">
        <v>945</v>
      </c>
      <c r="H132" s="16">
        <v>1121.4000000000001</v>
      </c>
      <c r="I132" s="16">
        <v>595.58000000000004</v>
      </c>
      <c r="J132" s="19">
        <f t="shared" si="4"/>
        <v>53.110397717139293</v>
      </c>
      <c r="K132" s="16">
        <v>1079.33</v>
      </c>
      <c r="L132" s="16">
        <v>1681.96</v>
      </c>
      <c r="M132" s="16">
        <v>1090.96</v>
      </c>
      <c r="N132" s="16">
        <f t="shared" si="5"/>
        <v>64.862422411947961</v>
      </c>
      <c r="O132" s="26"/>
    </row>
    <row r="133" spans="1:15" x14ac:dyDescent="0.25">
      <c r="A133" s="30">
        <v>126</v>
      </c>
      <c r="B133" s="40" t="s">
        <v>369</v>
      </c>
      <c r="C133" s="16">
        <v>724.6</v>
      </c>
      <c r="D133" s="16">
        <v>327</v>
      </c>
      <c r="E133" s="16">
        <v>115.75</v>
      </c>
      <c r="F133" s="16">
        <f t="shared" si="3"/>
        <v>35.397553516819578</v>
      </c>
      <c r="G133" s="16">
        <v>482.43</v>
      </c>
      <c r="H133" s="16">
        <v>322.52999999999997</v>
      </c>
      <c r="I133" s="16">
        <v>63.07</v>
      </c>
      <c r="J133" s="19">
        <f t="shared" si="4"/>
        <v>19.554770098905529</v>
      </c>
      <c r="K133" s="16">
        <v>492.43</v>
      </c>
      <c r="L133" s="16">
        <v>542.42999999999995</v>
      </c>
      <c r="M133" s="16">
        <v>181.73</v>
      </c>
      <c r="N133" s="16">
        <f t="shared" si="5"/>
        <v>33.502940471581589</v>
      </c>
      <c r="O133" s="26"/>
    </row>
    <row r="134" spans="1:15" x14ac:dyDescent="0.25">
      <c r="A134" s="30">
        <v>127</v>
      </c>
      <c r="B134" s="40" t="s">
        <v>370</v>
      </c>
      <c r="C134" s="16">
        <v>1500</v>
      </c>
      <c r="D134" s="16">
        <v>2344.2399999999998</v>
      </c>
      <c r="E134" s="16">
        <v>660.91</v>
      </c>
      <c r="F134" s="16">
        <f t="shared" si="3"/>
        <v>28.192932464252806</v>
      </c>
      <c r="G134" s="16">
        <v>1620</v>
      </c>
      <c r="H134" s="16">
        <v>3348.32</v>
      </c>
      <c r="I134" s="16">
        <v>775.25</v>
      </c>
      <c r="J134" s="19">
        <f t="shared" si="4"/>
        <v>23.153402303244611</v>
      </c>
      <c r="K134" s="16">
        <v>1330</v>
      </c>
      <c r="L134" s="16">
        <v>5064.3100000000004</v>
      </c>
      <c r="M134" s="16">
        <v>2669.28</v>
      </c>
      <c r="N134" s="16">
        <f t="shared" si="5"/>
        <v>52.707673898319804</v>
      </c>
      <c r="O134" s="26"/>
    </row>
    <row r="135" spans="1:15" x14ac:dyDescent="0.25">
      <c r="A135" s="30">
        <v>128</v>
      </c>
      <c r="B135" s="40" t="s">
        <v>371</v>
      </c>
      <c r="C135" s="16">
        <v>391</v>
      </c>
      <c r="D135" s="16">
        <v>388.4</v>
      </c>
      <c r="E135" s="16">
        <v>225.1</v>
      </c>
      <c r="F135" s="16">
        <f t="shared" si="3"/>
        <v>57.955715756951598</v>
      </c>
      <c r="G135" s="16">
        <v>863</v>
      </c>
      <c r="H135" s="16">
        <v>383</v>
      </c>
      <c r="I135" s="16">
        <v>0</v>
      </c>
      <c r="J135" s="19">
        <f t="shared" si="4"/>
        <v>0</v>
      </c>
      <c r="K135" s="16">
        <v>329</v>
      </c>
      <c r="L135" s="16">
        <v>1227.8</v>
      </c>
      <c r="M135" s="16">
        <v>498.41</v>
      </c>
      <c r="N135" s="16">
        <f t="shared" si="5"/>
        <v>40.593744909594399</v>
      </c>
      <c r="O135" s="26"/>
    </row>
    <row r="136" spans="1:15" x14ac:dyDescent="0.25">
      <c r="A136" s="30">
        <v>129</v>
      </c>
      <c r="B136" s="42" t="s">
        <v>372</v>
      </c>
      <c r="C136" s="16">
        <v>4200</v>
      </c>
      <c r="D136" s="16">
        <v>7300.52</v>
      </c>
      <c r="E136" s="16">
        <v>7194.68</v>
      </c>
      <c r="F136" s="16">
        <f t="shared" si="3"/>
        <v>98.550240256858416</v>
      </c>
      <c r="G136" s="16">
        <v>4300</v>
      </c>
      <c r="H136" s="16">
        <v>5358.82</v>
      </c>
      <c r="I136" s="16">
        <v>5169.63</v>
      </c>
      <c r="J136" s="19">
        <f t="shared" si="4"/>
        <v>96.469558596855293</v>
      </c>
      <c r="K136" s="16">
        <v>6050</v>
      </c>
      <c r="L136" s="16">
        <v>6739.19</v>
      </c>
      <c r="M136" s="16">
        <v>6417.81</v>
      </c>
      <c r="N136" s="16">
        <f t="shared" si="5"/>
        <v>95.231177634107382</v>
      </c>
      <c r="O136" s="26"/>
    </row>
    <row r="137" spans="1:15" x14ac:dyDescent="0.25">
      <c r="A137" s="30">
        <v>130</v>
      </c>
      <c r="B137" s="40" t="s">
        <v>373</v>
      </c>
      <c r="C137" s="16">
        <v>340</v>
      </c>
      <c r="D137" s="16">
        <v>800</v>
      </c>
      <c r="E137" s="16">
        <v>539.14</v>
      </c>
      <c r="F137" s="16">
        <f t="shared" ref="F137:F200" si="6">E137/D137*100</f>
        <v>67.392499999999998</v>
      </c>
      <c r="G137" s="16">
        <v>500</v>
      </c>
      <c r="H137" s="16">
        <v>1000</v>
      </c>
      <c r="I137" s="16">
        <v>760.96</v>
      </c>
      <c r="J137" s="19">
        <f t="shared" ref="J137:J200" si="7">I137/H137*100</f>
        <v>76.096000000000004</v>
      </c>
      <c r="K137" s="16">
        <v>530</v>
      </c>
      <c r="L137" s="16">
        <v>1400</v>
      </c>
      <c r="M137" s="16">
        <v>1248</v>
      </c>
      <c r="N137" s="16">
        <f t="shared" ref="N137:N200" si="8">M137/L137*100</f>
        <v>89.142857142857139</v>
      </c>
      <c r="O137" s="26"/>
    </row>
    <row r="138" spans="1:15" x14ac:dyDescent="0.25">
      <c r="A138" s="30">
        <v>131</v>
      </c>
      <c r="B138" s="40" t="s">
        <v>374</v>
      </c>
      <c r="C138" s="16" t="s">
        <v>375</v>
      </c>
      <c r="D138" s="16">
        <v>21781.85</v>
      </c>
      <c r="E138" s="16">
        <v>12</v>
      </c>
      <c r="F138" s="16">
        <f t="shared" si="6"/>
        <v>5.5091739223252383E-2</v>
      </c>
      <c r="G138" s="16" t="s">
        <v>376</v>
      </c>
      <c r="H138" s="16">
        <v>43559.09</v>
      </c>
      <c r="I138" s="16">
        <v>26405.21</v>
      </c>
      <c r="J138" s="19">
        <f t="shared" si="7"/>
        <v>60.61928750118517</v>
      </c>
      <c r="K138" s="16" t="s">
        <v>377</v>
      </c>
      <c r="L138" s="16">
        <v>37487.39</v>
      </c>
      <c r="M138" s="16">
        <v>18740.97</v>
      </c>
      <c r="N138" s="16">
        <f t="shared" si="8"/>
        <v>49.992730888973604</v>
      </c>
      <c r="O138" s="26"/>
    </row>
    <row r="139" spans="1:15" ht="25.5" x14ac:dyDescent="0.25">
      <c r="A139" s="15">
        <v>132</v>
      </c>
      <c r="B139" s="31" t="s">
        <v>125</v>
      </c>
      <c r="C139" s="16">
        <v>4256.3999999999996</v>
      </c>
      <c r="D139" s="16">
        <v>7857.33</v>
      </c>
      <c r="E139" s="16">
        <v>7430.7</v>
      </c>
      <c r="F139" s="16">
        <f t="shared" si="6"/>
        <v>94.570292962113072</v>
      </c>
      <c r="G139" s="16">
        <v>4563.1000000000004</v>
      </c>
      <c r="H139" s="16">
        <v>16450.37</v>
      </c>
      <c r="I139" s="16">
        <v>16289.8</v>
      </c>
      <c r="J139" s="19">
        <f t="shared" si="7"/>
        <v>99.02391253205856</v>
      </c>
      <c r="K139" s="16">
        <v>4464.26</v>
      </c>
      <c r="L139" s="16">
        <v>16253.09</v>
      </c>
      <c r="M139" s="16">
        <v>15536.96</v>
      </c>
      <c r="N139" s="16">
        <f t="shared" si="8"/>
        <v>95.593883993751334</v>
      </c>
      <c r="O139" s="26"/>
    </row>
    <row r="140" spans="1:15" x14ac:dyDescent="0.25">
      <c r="A140" s="30">
        <v>133</v>
      </c>
      <c r="B140" s="40" t="s">
        <v>378</v>
      </c>
      <c r="C140" s="16" t="s">
        <v>379</v>
      </c>
      <c r="D140" s="16">
        <v>3001.91</v>
      </c>
      <c r="E140" s="16">
        <v>3001.9</v>
      </c>
      <c r="F140" s="16">
        <f t="shared" si="6"/>
        <v>99.999666878753871</v>
      </c>
      <c r="G140" s="16" t="s">
        <v>380</v>
      </c>
      <c r="H140" s="16">
        <v>5359</v>
      </c>
      <c r="I140" s="16">
        <v>5112.6899999999996</v>
      </c>
      <c r="J140" s="19">
        <f t="shared" si="7"/>
        <v>95.403806680350797</v>
      </c>
      <c r="K140" s="16" t="s">
        <v>381</v>
      </c>
      <c r="L140" s="16">
        <v>3832.35</v>
      </c>
      <c r="M140" s="16">
        <v>3832.34</v>
      </c>
      <c r="N140" s="16">
        <f t="shared" si="8"/>
        <v>99.999739063498907</v>
      </c>
      <c r="O140" s="26"/>
    </row>
    <row r="141" spans="1:15" x14ac:dyDescent="0.25">
      <c r="A141" s="30">
        <v>134</v>
      </c>
      <c r="B141" s="40" t="s">
        <v>127</v>
      </c>
      <c r="C141" s="16" t="s">
        <v>382</v>
      </c>
      <c r="D141" s="16">
        <v>2323.69</v>
      </c>
      <c r="E141" s="16">
        <v>2323.69</v>
      </c>
      <c r="F141" s="16">
        <f t="shared" si="6"/>
        <v>100</v>
      </c>
      <c r="G141" s="16" t="s">
        <v>383</v>
      </c>
      <c r="H141" s="16">
        <v>4815.79</v>
      </c>
      <c r="I141" s="16">
        <v>4815.78</v>
      </c>
      <c r="J141" s="19">
        <f t="shared" si="7"/>
        <v>99.999792349749455</v>
      </c>
      <c r="K141" s="16" t="s">
        <v>383</v>
      </c>
      <c r="L141" s="16">
        <v>7455.42</v>
      </c>
      <c r="M141" s="16">
        <v>7455.42</v>
      </c>
      <c r="N141" s="16">
        <f t="shared" si="8"/>
        <v>100</v>
      </c>
      <c r="O141" s="26"/>
    </row>
    <row r="142" spans="1:15" x14ac:dyDescent="0.25">
      <c r="A142" s="30">
        <v>135</v>
      </c>
      <c r="B142" s="40" t="s">
        <v>384</v>
      </c>
      <c r="C142" s="16">
        <v>490</v>
      </c>
      <c r="D142" s="16">
        <v>3336.05</v>
      </c>
      <c r="E142" s="16">
        <v>3195.18</v>
      </c>
      <c r="F142" s="16">
        <f t="shared" si="6"/>
        <v>95.777341466704627</v>
      </c>
      <c r="G142" s="16">
        <v>727.93</v>
      </c>
      <c r="H142" s="16">
        <v>3900.54</v>
      </c>
      <c r="I142" s="16">
        <v>3900.54</v>
      </c>
      <c r="J142" s="19">
        <f t="shared" si="7"/>
        <v>100</v>
      </c>
      <c r="K142" s="16">
        <v>678</v>
      </c>
      <c r="L142" s="16">
        <v>742.62</v>
      </c>
      <c r="M142" s="16">
        <v>742.62</v>
      </c>
      <c r="N142" s="16">
        <f t="shared" si="8"/>
        <v>100</v>
      </c>
      <c r="O142" s="26"/>
    </row>
    <row r="143" spans="1:15" x14ac:dyDescent="0.25">
      <c r="A143" s="30">
        <v>136</v>
      </c>
      <c r="B143" s="40" t="s">
        <v>129</v>
      </c>
      <c r="C143" s="16">
        <v>17034</v>
      </c>
      <c r="D143" s="16">
        <v>17034</v>
      </c>
      <c r="E143" s="16">
        <v>13862.2</v>
      </c>
      <c r="F143" s="16">
        <f t="shared" si="6"/>
        <v>81.379593753669127</v>
      </c>
      <c r="G143" s="16">
        <v>17672</v>
      </c>
      <c r="H143" s="16">
        <v>11411.66</v>
      </c>
      <c r="I143" s="16">
        <v>11363.58</v>
      </c>
      <c r="J143" s="19">
        <f t="shared" si="7"/>
        <v>99.57867654661986</v>
      </c>
      <c r="K143" s="16">
        <v>19027.07</v>
      </c>
      <c r="L143" s="16">
        <v>28624.71</v>
      </c>
      <c r="M143" s="16">
        <v>28586.22</v>
      </c>
      <c r="N143" s="16">
        <f t="shared" si="8"/>
        <v>99.865535755646093</v>
      </c>
      <c r="O143" s="26"/>
    </row>
    <row r="144" spans="1:15" x14ac:dyDescent="0.25">
      <c r="A144" s="30">
        <v>137</v>
      </c>
      <c r="B144" s="40" t="s">
        <v>130</v>
      </c>
      <c r="C144" s="16">
        <v>25452.5</v>
      </c>
      <c r="D144" s="16">
        <v>34340.050000000003</v>
      </c>
      <c r="E144" s="16">
        <v>33370.85</v>
      </c>
      <c r="F144" s="16">
        <f t="shared" si="6"/>
        <v>97.177639520035626</v>
      </c>
      <c r="G144" s="16">
        <v>19306.3</v>
      </c>
      <c r="H144" s="16">
        <v>32885.699999999997</v>
      </c>
      <c r="I144" s="16">
        <v>32573.34</v>
      </c>
      <c r="J144" s="19">
        <f t="shared" si="7"/>
        <v>99.05016466123574</v>
      </c>
      <c r="K144" s="16">
        <v>13687.87</v>
      </c>
      <c r="L144" s="16">
        <v>13877.87</v>
      </c>
      <c r="M144" s="16">
        <v>12943.14</v>
      </c>
      <c r="N144" s="16">
        <f t="shared" si="8"/>
        <v>93.264600403376008</v>
      </c>
      <c r="O144" s="26"/>
    </row>
    <row r="145" spans="1:15" x14ac:dyDescent="0.25">
      <c r="A145" s="30">
        <v>138</v>
      </c>
      <c r="B145" s="40" t="s">
        <v>131</v>
      </c>
      <c r="C145" s="16">
        <v>6611</v>
      </c>
      <c r="D145" s="16">
        <v>11927.3</v>
      </c>
      <c r="E145" s="16">
        <v>9394.93</v>
      </c>
      <c r="F145" s="16">
        <f t="shared" si="6"/>
        <v>78.768287877390534</v>
      </c>
      <c r="G145" s="16">
        <v>6819</v>
      </c>
      <c r="H145" s="16">
        <v>11173.67</v>
      </c>
      <c r="I145" s="16">
        <v>9602.94</v>
      </c>
      <c r="J145" s="19">
        <f t="shared" si="7"/>
        <v>85.942577505868712</v>
      </c>
      <c r="K145" s="16">
        <v>8749.7999999999993</v>
      </c>
      <c r="L145" s="16">
        <v>19253.07</v>
      </c>
      <c r="M145" s="16">
        <v>19185.07</v>
      </c>
      <c r="N145" s="16">
        <f t="shared" si="8"/>
        <v>99.646809573745898</v>
      </c>
      <c r="O145" s="26"/>
    </row>
    <row r="146" spans="1:15" x14ac:dyDescent="0.25">
      <c r="A146" s="30">
        <v>139</v>
      </c>
      <c r="B146" s="40" t="s">
        <v>132</v>
      </c>
      <c r="C146" s="16">
        <v>3510</v>
      </c>
      <c r="D146" s="16">
        <v>11685.37</v>
      </c>
      <c r="E146" s="16">
        <v>11649.89</v>
      </c>
      <c r="F146" s="16">
        <f t="shared" si="6"/>
        <v>99.696372472587498</v>
      </c>
      <c r="G146" s="16">
        <v>3123</v>
      </c>
      <c r="H146" s="16">
        <v>6541.37</v>
      </c>
      <c r="I146" s="16">
        <v>6525.82</v>
      </c>
      <c r="J146" s="19">
        <f t="shared" si="7"/>
        <v>99.762282213053226</v>
      </c>
      <c r="K146" s="16">
        <v>6494.8</v>
      </c>
      <c r="L146" s="16">
        <v>9060.86</v>
      </c>
      <c r="M146" s="16">
        <v>9035.5300000000007</v>
      </c>
      <c r="N146" s="16">
        <f t="shared" si="8"/>
        <v>99.720445962083076</v>
      </c>
      <c r="O146" s="26"/>
    </row>
    <row r="147" spans="1:15" x14ac:dyDescent="0.25">
      <c r="A147" s="30">
        <v>140</v>
      </c>
      <c r="B147" s="40" t="s">
        <v>133</v>
      </c>
      <c r="C147" s="16">
        <v>1314.8</v>
      </c>
      <c r="D147" s="16">
        <v>1353.08</v>
      </c>
      <c r="E147" s="16">
        <v>700.98</v>
      </c>
      <c r="F147" s="16">
        <f t="shared" si="6"/>
        <v>51.806249445709049</v>
      </c>
      <c r="G147" s="16">
        <v>1245.8</v>
      </c>
      <c r="H147" s="16">
        <v>2351.5</v>
      </c>
      <c r="I147" s="16">
        <v>1003.19</v>
      </c>
      <c r="J147" s="19">
        <f t="shared" si="7"/>
        <v>42.661705294492883</v>
      </c>
      <c r="K147" s="16">
        <v>1334</v>
      </c>
      <c r="L147" s="16">
        <v>1711.69</v>
      </c>
      <c r="M147" s="16">
        <v>514.22</v>
      </c>
      <c r="N147" s="16">
        <f t="shared" si="8"/>
        <v>30.041654738883793</v>
      </c>
      <c r="O147" s="26"/>
    </row>
    <row r="148" spans="1:15" x14ac:dyDescent="0.25">
      <c r="A148" s="30">
        <v>141</v>
      </c>
      <c r="B148" s="40" t="s">
        <v>134</v>
      </c>
      <c r="C148" s="16">
        <v>865.97</v>
      </c>
      <c r="D148" s="16">
        <v>3381.08</v>
      </c>
      <c r="E148" s="16">
        <v>3381.08</v>
      </c>
      <c r="F148" s="16">
        <f t="shared" si="6"/>
        <v>100</v>
      </c>
      <c r="G148" s="16">
        <v>491.73</v>
      </c>
      <c r="H148" s="16">
        <v>991.73</v>
      </c>
      <c r="I148" s="16">
        <v>332.88</v>
      </c>
      <c r="J148" s="19">
        <f t="shared" si="7"/>
        <v>33.565587407863021</v>
      </c>
      <c r="K148" s="16">
        <v>4547.4799999999996</v>
      </c>
      <c r="L148" s="16">
        <v>6709.59</v>
      </c>
      <c r="M148" s="16">
        <v>6709.59</v>
      </c>
      <c r="N148" s="16">
        <f t="shared" si="8"/>
        <v>100</v>
      </c>
      <c r="O148" s="26"/>
    </row>
    <row r="149" spans="1:15" x14ac:dyDescent="0.25">
      <c r="A149" s="30">
        <v>142</v>
      </c>
      <c r="B149" s="40" t="s">
        <v>135</v>
      </c>
      <c r="C149" s="16">
        <v>1745</v>
      </c>
      <c r="D149" s="16">
        <v>3515.74</v>
      </c>
      <c r="E149" s="16">
        <v>2448.8000000000002</v>
      </c>
      <c r="F149" s="16">
        <f t="shared" si="6"/>
        <v>69.652477145636496</v>
      </c>
      <c r="G149" s="16">
        <v>1840</v>
      </c>
      <c r="H149" s="16">
        <v>5637.7</v>
      </c>
      <c r="I149" s="16">
        <v>5637.7</v>
      </c>
      <c r="J149" s="19">
        <f t="shared" si="7"/>
        <v>100</v>
      </c>
      <c r="K149" s="16">
        <v>1800</v>
      </c>
      <c r="L149" s="16">
        <v>2316.34</v>
      </c>
      <c r="M149" s="16">
        <v>1463.93</v>
      </c>
      <c r="N149" s="16">
        <f t="shared" si="8"/>
        <v>63.20013469525199</v>
      </c>
      <c r="O149" s="26"/>
    </row>
    <row r="150" spans="1:15" x14ac:dyDescent="0.25">
      <c r="A150" s="30">
        <v>143</v>
      </c>
      <c r="B150" s="40" t="s">
        <v>136</v>
      </c>
      <c r="C150" s="16">
        <v>579.79999999999995</v>
      </c>
      <c r="D150" s="16">
        <v>563.03</v>
      </c>
      <c r="E150" s="16">
        <v>316.44</v>
      </c>
      <c r="F150" s="16">
        <f t="shared" si="6"/>
        <v>56.20304424275794</v>
      </c>
      <c r="G150" s="16">
        <v>703.6</v>
      </c>
      <c r="H150" s="16">
        <v>754.62</v>
      </c>
      <c r="I150" s="16">
        <v>708.41</v>
      </c>
      <c r="J150" s="19">
        <f t="shared" si="7"/>
        <v>93.876388115872885</v>
      </c>
      <c r="K150" s="16">
        <v>2978.71</v>
      </c>
      <c r="L150" s="16">
        <v>3070.02</v>
      </c>
      <c r="M150" s="16">
        <v>2958.71</v>
      </c>
      <c r="N150" s="16">
        <f t="shared" si="8"/>
        <v>96.374290721233095</v>
      </c>
      <c r="O150" s="26"/>
    </row>
    <row r="151" spans="1:15" x14ac:dyDescent="0.25">
      <c r="A151" s="30">
        <v>144</v>
      </c>
      <c r="B151" s="40" t="s">
        <v>137</v>
      </c>
      <c r="C151" s="16">
        <v>2887.15</v>
      </c>
      <c r="D151" s="16">
        <v>3546.61</v>
      </c>
      <c r="E151" s="16">
        <v>3314.34</v>
      </c>
      <c r="F151" s="16">
        <f t="shared" si="6"/>
        <v>93.450929197177018</v>
      </c>
      <c r="G151" s="16">
        <v>3563.2</v>
      </c>
      <c r="H151" s="16">
        <v>6158.03</v>
      </c>
      <c r="I151" s="16">
        <v>6157.86</v>
      </c>
      <c r="J151" s="19">
        <f t="shared" si="7"/>
        <v>99.997239376878639</v>
      </c>
      <c r="K151" s="16">
        <v>10770.13</v>
      </c>
      <c r="L151" s="16">
        <v>12514.54</v>
      </c>
      <c r="M151" s="16">
        <v>12471.14</v>
      </c>
      <c r="N151" s="16">
        <f t="shared" si="8"/>
        <v>99.653203393812305</v>
      </c>
      <c r="O151" s="26"/>
    </row>
    <row r="152" spans="1:15" x14ac:dyDescent="0.25">
      <c r="A152" s="30">
        <v>145</v>
      </c>
      <c r="B152" s="40" t="s">
        <v>138</v>
      </c>
      <c r="C152" s="16">
        <v>866.9</v>
      </c>
      <c r="D152" s="16">
        <v>901.26</v>
      </c>
      <c r="E152" s="16">
        <v>810.83</v>
      </c>
      <c r="F152" s="16">
        <f t="shared" si="6"/>
        <v>89.966269444999227</v>
      </c>
      <c r="G152" s="16">
        <v>1007.7</v>
      </c>
      <c r="H152" s="16">
        <v>1969.27</v>
      </c>
      <c r="I152" s="16">
        <v>1670.56</v>
      </c>
      <c r="J152" s="19">
        <f t="shared" si="7"/>
        <v>84.831434998755881</v>
      </c>
      <c r="K152" s="16">
        <v>2075</v>
      </c>
      <c r="L152" s="16">
        <v>2724.98</v>
      </c>
      <c r="M152" s="16">
        <v>2690.16</v>
      </c>
      <c r="N152" s="16">
        <f t="shared" si="8"/>
        <v>98.722192456458387</v>
      </c>
      <c r="O152" s="26"/>
    </row>
    <row r="153" spans="1:15" x14ac:dyDescent="0.25">
      <c r="A153" s="30">
        <v>146</v>
      </c>
      <c r="B153" s="40" t="s">
        <v>139</v>
      </c>
      <c r="C153" s="16">
        <v>608</v>
      </c>
      <c r="D153" s="16">
        <v>3071.76</v>
      </c>
      <c r="E153" s="16">
        <v>3071.76</v>
      </c>
      <c r="F153" s="16">
        <f t="shared" si="6"/>
        <v>100</v>
      </c>
      <c r="G153" s="16">
        <v>480.82</v>
      </c>
      <c r="H153" s="16">
        <v>3226.05</v>
      </c>
      <c r="I153" s="16">
        <v>3197.97</v>
      </c>
      <c r="J153" s="19">
        <f t="shared" si="7"/>
        <v>99.129585716278413</v>
      </c>
      <c r="K153" s="16">
        <v>719</v>
      </c>
      <c r="L153" s="16">
        <v>574.23</v>
      </c>
      <c r="M153" s="16">
        <v>574.23</v>
      </c>
      <c r="N153" s="16">
        <f t="shared" si="8"/>
        <v>100</v>
      </c>
      <c r="O153" s="26"/>
    </row>
    <row r="154" spans="1:15" x14ac:dyDescent="0.25">
      <c r="A154" s="30">
        <v>147</v>
      </c>
      <c r="B154" s="40" t="s">
        <v>140</v>
      </c>
      <c r="C154" s="16">
        <v>1436.69</v>
      </c>
      <c r="D154" s="16">
        <v>3677.8</v>
      </c>
      <c r="E154" s="16">
        <v>3677.02</v>
      </c>
      <c r="F154" s="16">
        <f t="shared" si="6"/>
        <v>99.978791668932516</v>
      </c>
      <c r="G154" s="16">
        <v>1261.5999999999999</v>
      </c>
      <c r="H154" s="16">
        <v>1812.16</v>
      </c>
      <c r="I154" s="16">
        <v>1812.16</v>
      </c>
      <c r="J154" s="19">
        <f t="shared" si="7"/>
        <v>100</v>
      </c>
      <c r="K154" s="16">
        <v>1646</v>
      </c>
      <c r="L154" s="16">
        <v>4070.04</v>
      </c>
      <c r="M154" s="16">
        <v>4009.89</v>
      </c>
      <c r="N154" s="16">
        <f t="shared" si="8"/>
        <v>98.522127546658012</v>
      </c>
      <c r="O154" s="26"/>
    </row>
    <row r="155" spans="1:15" x14ac:dyDescent="0.25">
      <c r="A155" s="30">
        <v>148</v>
      </c>
      <c r="B155" s="40" t="s">
        <v>141</v>
      </c>
      <c r="C155" s="16">
        <v>18677.8</v>
      </c>
      <c r="D155" s="16">
        <v>23554.58</v>
      </c>
      <c r="E155" s="16">
        <v>17803.41</v>
      </c>
      <c r="F155" s="16">
        <f t="shared" si="6"/>
        <v>75.583644454709003</v>
      </c>
      <c r="G155" s="16">
        <v>19516</v>
      </c>
      <c r="H155" s="16">
        <v>25289.75</v>
      </c>
      <c r="I155" s="16">
        <v>21323.42</v>
      </c>
      <c r="J155" s="19">
        <f t="shared" si="7"/>
        <v>84.31645231763855</v>
      </c>
      <c r="K155" s="16">
        <v>19286.669999999998</v>
      </c>
      <c r="L155" s="16">
        <v>23134.16</v>
      </c>
      <c r="M155" s="16">
        <v>15864.53</v>
      </c>
      <c r="N155" s="16">
        <f t="shared" si="8"/>
        <v>68.57620938041407</v>
      </c>
      <c r="O155" s="26"/>
    </row>
    <row r="156" spans="1:15" x14ac:dyDescent="0.25">
      <c r="A156" s="30">
        <v>149</v>
      </c>
      <c r="B156" s="40" t="s">
        <v>385</v>
      </c>
      <c r="C156" s="16">
        <v>3452.28</v>
      </c>
      <c r="D156" s="16">
        <v>3943.95</v>
      </c>
      <c r="E156" s="16">
        <v>3295.67</v>
      </c>
      <c r="F156" s="16">
        <f t="shared" si="6"/>
        <v>83.562671940567199</v>
      </c>
      <c r="G156" s="16">
        <v>3713.6</v>
      </c>
      <c r="H156" s="16">
        <v>4586.1099999999997</v>
      </c>
      <c r="I156" s="16">
        <v>3595.16</v>
      </c>
      <c r="J156" s="19">
        <f t="shared" si="7"/>
        <v>78.392363026617332</v>
      </c>
      <c r="K156" s="16">
        <v>4060.12</v>
      </c>
      <c r="L156" s="16">
        <v>8408.33</v>
      </c>
      <c r="M156" s="16">
        <v>8392.8700000000008</v>
      </c>
      <c r="N156" s="16">
        <f t="shared" si="8"/>
        <v>99.816134714027655</v>
      </c>
      <c r="O156" s="26"/>
    </row>
    <row r="157" spans="1:15" x14ac:dyDescent="0.25">
      <c r="A157" s="30">
        <v>150</v>
      </c>
      <c r="B157" s="40" t="s">
        <v>386</v>
      </c>
      <c r="C157" s="16">
        <v>1993.14</v>
      </c>
      <c r="D157" s="16">
        <v>3151.05</v>
      </c>
      <c r="E157" s="16">
        <v>2298.86</v>
      </c>
      <c r="F157" s="16">
        <f t="shared" si="6"/>
        <v>72.955364084987536</v>
      </c>
      <c r="G157" s="16">
        <v>1962.78</v>
      </c>
      <c r="H157" s="16">
        <v>2468.0300000000002</v>
      </c>
      <c r="I157" s="16">
        <v>2468</v>
      </c>
      <c r="J157" s="19">
        <f t="shared" si="7"/>
        <v>99.998784455618434</v>
      </c>
      <c r="K157" s="16">
        <v>1900</v>
      </c>
      <c r="L157" s="16">
        <v>2020.46</v>
      </c>
      <c r="M157" s="16">
        <v>2020.46</v>
      </c>
      <c r="N157" s="16">
        <f t="shared" si="8"/>
        <v>100</v>
      </c>
      <c r="O157" s="26"/>
    </row>
    <row r="158" spans="1:15" x14ac:dyDescent="0.25">
      <c r="A158" s="30">
        <v>151</v>
      </c>
      <c r="B158" s="43" t="s">
        <v>387</v>
      </c>
      <c r="C158" s="16">
        <v>410.39</v>
      </c>
      <c r="D158" s="16">
        <v>575.03</v>
      </c>
      <c r="E158" s="16">
        <v>208.71</v>
      </c>
      <c r="F158" s="16">
        <f t="shared" si="6"/>
        <v>36.29549762621081</v>
      </c>
      <c r="G158" s="16">
        <v>397.18</v>
      </c>
      <c r="H158" s="16">
        <v>803.1</v>
      </c>
      <c r="I158" s="16">
        <v>257.74</v>
      </c>
      <c r="J158" s="19">
        <f t="shared" si="7"/>
        <v>32.093139086041589</v>
      </c>
      <c r="K158" s="16">
        <v>451.33</v>
      </c>
      <c r="L158" s="16">
        <v>1022.88</v>
      </c>
      <c r="M158" s="16">
        <v>537.54</v>
      </c>
      <c r="N158" s="16">
        <f t="shared" si="8"/>
        <v>52.551618958235565</v>
      </c>
      <c r="O158" s="26"/>
    </row>
    <row r="159" spans="1:15" x14ac:dyDescent="0.25">
      <c r="A159" s="30">
        <v>152</v>
      </c>
      <c r="B159" s="40" t="s">
        <v>388</v>
      </c>
      <c r="C159" s="16">
        <v>168.87</v>
      </c>
      <c r="D159" s="16">
        <v>483.4</v>
      </c>
      <c r="E159" s="16">
        <v>0</v>
      </c>
      <c r="F159" s="16">
        <f t="shared" si="6"/>
        <v>0</v>
      </c>
      <c r="G159" s="16">
        <v>156.4</v>
      </c>
      <c r="H159" s="16">
        <v>746.66</v>
      </c>
      <c r="I159" s="16">
        <v>94.62</v>
      </c>
      <c r="J159" s="19">
        <f t="shared" si="7"/>
        <v>12.672434575308708</v>
      </c>
      <c r="K159" s="16">
        <v>157.5</v>
      </c>
      <c r="L159" s="16">
        <v>754.57</v>
      </c>
      <c r="M159" s="16">
        <v>0</v>
      </c>
      <c r="N159" s="16">
        <f t="shared" si="8"/>
        <v>0</v>
      </c>
      <c r="O159" s="26"/>
    </row>
    <row r="160" spans="1:15" x14ac:dyDescent="0.25">
      <c r="A160" s="30">
        <v>153</v>
      </c>
      <c r="B160" s="40" t="s">
        <v>223</v>
      </c>
      <c r="C160" s="16">
        <v>295.57</v>
      </c>
      <c r="D160" s="16">
        <v>309.25</v>
      </c>
      <c r="E160" s="16">
        <v>220.6</v>
      </c>
      <c r="F160" s="16">
        <f t="shared" si="6"/>
        <v>71.333872271624898</v>
      </c>
      <c r="G160" s="16">
        <v>322.39999999999998</v>
      </c>
      <c r="H160" s="16">
        <v>443.2</v>
      </c>
      <c r="I160" s="16">
        <v>248</v>
      </c>
      <c r="J160" s="19">
        <f t="shared" si="7"/>
        <v>55.956678700361017</v>
      </c>
      <c r="K160" s="16">
        <v>355.38</v>
      </c>
      <c r="L160" s="16">
        <v>510.93</v>
      </c>
      <c r="M160" s="16">
        <v>531.73</v>
      </c>
      <c r="N160" s="16">
        <f t="shared" si="8"/>
        <v>104.07100777014465</v>
      </c>
      <c r="O160" s="26"/>
    </row>
    <row r="161" spans="1:15" x14ac:dyDescent="0.25">
      <c r="A161" s="30">
        <v>154</v>
      </c>
      <c r="B161" s="40" t="s">
        <v>389</v>
      </c>
      <c r="C161" s="16">
        <v>1460.34</v>
      </c>
      <c r="D161" s="16">
        <v>5266.17</v>
      </c>
      <c r="E161" s="16">
        <v>3572.09</v>
      </c>
      <c r="F161" s="16">
        <f t="shared" si="6"/>
        <v>67.830890381434699</v>
      </c>
      <c r="G161" s="16">
        <v>1269</v>
      </c>
      <c r="H161" s="16">
        <v>2958.38</v>
      </c>
      <c r="I161" s="16">
        <v>2860.04</v>
      </c>
      <c r="J161" s="19">
        <f t="shared" si="7"/>
        <v>96.675883422684024</v>
      </c>
      <c r="K161" s="16">
        <v>1423</v>
      </c>
      <c r="L161" s="16">
        <v>4508.57</v>
      </c>
      <c r="M161" s="16">
        <v>4321.7</v>
      </c>
      <c r="N161" s="16">
        <f t="shared" si="8"/>
        <v>95.855226823582655</v>
      </c>
      <c r="O161" s="26"/>
    </row>
    <row r="162" spans="1:15" x14ac:dyDescent="0.25">
      <c r="A162" s="30">
        <v>155</v>
      </c>
      <c r="B162" s="40" t="s">
        <v>390</v>
      </c>
      <c r="C162" s="16">
        <v>138.11000000000001</v>
      </c>
      <c r="D162" s="16">
        <v>443.1</v>
      </c>
      <c r="E162" s="16">
        <v>57.08</v>
      </c>
      <c r="F162" s="16">
        <f t="shared" si="6"/>
        <v>12.881967953057998</v>
      </c>
      <c r="G162" s="16">
        <v>132.69999999999999</v>
      </c>
      <c r="H162" s="16">
        <v>470.37</v>
      </c>
      <c r="I162" s="16">
        <v>15</v>
      </c>
      <c r="J162" s="19">
        <f t="shared" si="7"/>
        <v>3.1889788889597552</v>
      </c>
      <c r="K162" s="16">
        <v>164.02</v>
      </c>
      <c r="L162" s="16">
        <v>2580.9899999999998</v>
      </c>
      <c r="M162" s="16">
        <v>2524.34</v>
      </c>
      <c r="N162" s="16">
        <f t="shared" si="8"/>
        <v>97.805105792738459</v>
      </c>
      <c r="O162" s="26"/>
    </row>
    <row r="163" spans="1:15" x14ac:dyDescent="0.25">
      <c r="A163" s="30">
        <v>156</v>
      </c>
      <c r="B163" s="40" t="s">
        <v>391</v>
      </c>
      <c r="C163" s="16">
        <v>1786.11</v>
      </c>
      <c r="D163" s="16">
        <v>1327.28</v>
      </c>
      <c r="E163" s="16">
        <v>414.83</v>
      </c>
      <c r="F163" s="16">
        <f t="shared" si="6"/>
        <v>31.254143812910613</v>
      </c>
      <c r="G163" s="16">
        <v>1695.85</v>
      </c>
      <c r="H163" s="16">
        <v>3372.89</v>
      </c>
      <c r="I163" s="16">
        <v>1281.19</v>
      </c>
      <c r="J163" s="19">
        <f t="shared" si="7"/>
        <v>37.984932802433526</v>
      </c>
      <c r="K163" s="16">
        <v>1850.8</v>
      </c>
      <c r="L163" s="16">
        <v>1482.56</v>
      </c>
      <c r="M163" s="16">
        <v>949.15</v>
      </c>
      <c r="N163" s="16">
        <f t="shared" si="8"/>
        <v>64.021017699115049</v>
      </c>
      <c r="O163" s="26"/>
    </row>
    <row r="164" spans="1:15" x14ac:dyDescent="0.25">
      <c r="A164" s="30">
        <v>157</v>
      </c>
      <c r="B164" s="40" t="s">
        <v>392</v>
      </c>
      <c r="C164" s="16">
        <v>449.4</v>
      </c>
      <c r="D164" s="16">
        <v>6196.05</v>
      </c>
      <c r="E164" s="16">
        <v>5779.68</v>
      </c>
      <c r="F164" s="16">
        <f t="shared" si="6"/>
        <v>93.280073595274416</v>
      </c>
      <c r="G164" s="16">
        <v>440</v>
      </c>
      <c r="H164" s="16">
        <v>899.43</v>
      </c>
      <c r="I164" s="16">
        <v>492.37</v>
      </c>
      <c r="J164" s="19">
        <f t="shared" si="7"/>
        <v>54.742447994841179</v>
      </c>
      <c r="K164" s="16">
        <v>529.69000000000005</v>
      </c>
      <c r="L164" s="16">
        <v>938.98</v>
      </c>
      <c r="M164" s="16">
        <v>604.35</v>
      </c>
      <c r="N164" s="16">
        <f t="shared" si="8"/>
        <v>64.362393235212679</v>
      </c>
      <c r="O164" s="26"/>
    </row>
    <row r="165" spans="1:15" x14ac:dyDescent="0.25">
      <c r="A165" s="30">
        <v>158</v>
      </c>
      <c r="B165" s="40" t="s">
        <v>393</v>
      </c>
      <c r="C165" s="16">
        <v>3385</v>
      </c>
      <c r="D165" s="16">
        <v>4687.62</v>
      </c>
      <c r="E165" s="16">
        <v>964.78</v>
      </c>
      <c r="F165" s="16">
        <f t="shared" si="6"/>
        <v>20.581446448304256</v>
      </c>
      <c r="G165" s="16">
        <v>3254.7</v>
      </c>
      <c r="H165" s="16">
        <v>6539.26</v>
      </c>
      <c r="I165" s="16">
        <v>2170.75</v>
      </c>
      <c r="J165" s="19">
        <f t="shared" si="7"/>
        <v>33.195652107424998</v>
      </c>
      <c r="K165" s="16">
        <v>3139.5</v>
      </c>
      <c r="L165" s="16">
        <v>6552.77</v>
      </c>
      <c r="M165" s="16">
        <v>4619.66</v>
      </c>
      <c r="N165" s="16">
        <f t="shared" si="8"/>
        <v>70.499346078070786</v>
      </c>
      <c r="O165" s="26"/>
    </row>
    <row r="166" spans="1:15" x14ac:dyDescent="0.25">
      <c r="A166" s="30">
        <v>159</v>
      </c>
      <c r="B166" s="40" t="s">
        <v>152</v>
      </c>
      <c r="C166" s="16">
        <v>640.82000000000005</v>
      </c>
      <c r="D166" s="16">
        <v>1468.34</v>
      </c>
      <c r="E166" s="16">
        <v>1122.5</v>
      </c>
      <c r="F166" s="16">
        <f t="shared" si="6"/>
        <v>76.446871977879781</v>
      </c>
      <c r="G166" s="16">
        <v>1100.2</v>
      </c>
      <c r="H166" s="16">
        <v>1552.02</v>
      </c>
      <c r="I166" s="16">
        <v>1537.95</v>
      </c>
      <c r="J166" s="19">
        <f t="shared" si="7"/>
        <v>99.093439517531991</v>
      </c>
      <c r="K166" s="16">
        <v>1200</v>
      </c>
      <c r="L166" s="16">
        <v>1471.11</v>
      </c>
      <c r="M166" s="16">
        <v>1167.24</v>
      </c>
      <c r="N166" s="16">
        <f t="shared" si="8"/>
        <v>79.344168688949168</v>
      </c>
      <c r="O166" s="26"/>
    </row>
    <row r="167" spans="1:15" x14ac:dyDescent="0.25">
      <c r="A167" s="30">
        <v>160</v>
      </c>
      <c r="B167" s="40" t="s">
        <v>394</v>
      </c>
      <c r="C167" s="16">
        <v>1258.5</v>
      </c>
      <c r="D167" s="16">
        <v>1559.35</v>
      </c>
      <c r="E167" s="16">
        <v>1336</v>
      </c>
      <c r="F167" s="16">
        <f t="shared" si="6"/>
        <v>85.676724276140703</v>
      </c>
      <c r="G167" s="16">
        <v>1323.8</v>
      </c>
      <c r="H167" s="16">
        <v>1583.75</v>
      </c>
      <c r="I167" s="16">
        <v>1583.75</v>
      </c>
      <c r="J167" s="19">
        <f t="shared" si="7"/>
        <v>100</v>
      </c>
      <c r="K167" s="16">
        <v>1456.52</v>
      </c>
      <c r="L167" s="16">
        <v>2351.0300000000002</v>
      </c>
      <c r="M167" s="16">
        <v>2270.27</v>
      </c>
      <c r="N167" s="16">
        <f t="shared" si="8"/>
        <v>96.564909848024044</v>
      </c>
      <c r="O167" s="26"/>
    </row>
    <row r="168" spans="1:15" x14ac:dyDescent="0.25">
      <c r="A168" s="30">
        <v>161</v>
      </c>
      <c r="B168" s="40" t="s">
        <v>395</v>
      </c>
      <c r="C168" s="16">
        <v>322.10000000000002</v>
      </c>
      <c r="D168" s="16">
        <v>622.34</v>
      </c>
      <c r="E168" s="16">
        <v>371.78</v>
      </c>
      <c r="F168" s="16">
        <f t="shared" si="6"/>
        <v>59.739049394221801</v>
      </c>
      <c r="G168" s="16">
        <v>443.4</v>
      </c>
      <c r="H168" s="16">
        <v>735.06</v>
      </c>
      <c r="I168" s="16">
        <v>481.59</v>
      </c>
      <c r="J168" s="19">
        <f t="shared" si="7"/>
        <v>65.517100644845314</v>
      </c>
      <c r="K168" s="16">
        <v>590.24</v>
      </c>
      <c r="L168" s="16">
        <v>3575.52</v>
      </c>
      <c r="M168" s="16">
        <v>3069.27</v>
      </c>
      <c r="N168" s="16">
        <f t="shared" si="8"/>
        <v>85.84122029802657</v>
      </c>
      <c r="O168" s="26"/>
    </row>
    <row r="169" spans="1:15" x14ac:dyDescent="0.25">
      <c r="A169" s="30">
        <v>162</v>
      </c>
      <c r="B169" s="40" t="s">
        <v>396</v>
      </c>
      <c r="C169" s="16">
        <v>245.11</v>
      </c>
      <c r="D169" s="16">
        <v>481.7</v>
      </c>
      <c r="E169" s="16">
        <v>198.49</v>
      </c>
      <c r="F169" s="16">
        <f t="shared" si="6"/>
        <v>41.206144903466893</v>
      </c>
      <c r="G169" s="16">
        <v>348.2</v>
      </c>
      <c r="H169" s="16">
        <v>584.65</v>
      </c>
      <c r="I169" s="16">
        <v>490.58</v>
      </c>
      <c r="J169" s="19">
        <f t="shared" si="7"/>
        <v>83.910031642863245</v>
      </c>
      <c r="K169" s="16">
        <v>273.37</v>
      </c>
      <c r="L169" s="16">
        <v>1176.76</v>
      </c>
      <c r="M169" s="16">
        <v>1164.8</v>
      </c>
      <c r="N169" s="16">
        <f t="shared" si="8"/>
        <v>98.983650022094565</v>
      </c>
      <c r="O169" s="26"/>
    </row>
    <row r="170" spans="1:15" x14ac:dyDescent="0.25">
      <c r="A170" s="30">
        <v>163</v>
      </c>
      <c r="B170" s="40" t="s">
        <v>397</v>
      </c>
      <c r="C170" s="16">
        <v>441.06</v>
      </c>
      <c r="D170" s="16">
        <v>547.29999999999995</v>
      </c>
      <c r="E170" s="16">
        <v>533.25</v>
      </c>
      <c r="F170" s="16">
        <f t="shared" si="6"/>
        <v>97.432852183446016</v>
      </c>
      <c r="G170" s="16">
        <v>443.1</v>
      </c>
      <c r="H170" s="16">
        <v>489.36</v>
      </c>
      <c r="I170" s="16">
        <v>489.23</v>
      </c>
      <c r="J170" s="19">
        <f t="shared" si="7"/>
        <v>99.973434690207625</v>
      </c>
      <c r="K170" s="16">
        <v>507.81</v>
      </c>
      <c r="L170" s="16">
        <v>634.85</v>
      </c>
      <c r="M170" s="16">
        <v>586.29</v>
      </c>
      <c r="N170" s="16">
        <f t="shared" si="8"/>
        <v>92.35094904308103</v>
      </c>
      <c r="O170" s="26"/>
    </row>
    <row r="171" spans="1:15" x14ac:dyDescent="0.25">
      <c r="A171" s="30">
        <v>164</v>
      </c>
      <c r="B171" s="40" t="s">
        <v>398</v>
      </c>
      <c r="C171" s="16">
        <v>1861.82</v>
      </c>
      <c r="D171" s="16">
        <v>1861.82</v>
      </c>
      <c r="E171" s="16">
        <v>1434.01</v>
      </c>
      <c r="F171" s="16">
        <f t="shared" si="6"/>
        <v>77.021946267630597</v>
      </c>
      <c r="G171" s="16">
        <v>1989.46</v>
      </c>
      <c r="H171" s="16">
        <v>1989.46</v>
      </c>
      <c r="I171" s="16">
        <v>1906.73</v>
      </c>
      <c r="J171" s="19">
        <f t="shared" si="7"/>
        <v>95.841585153760306</v>
      </c>
      <c r="K171" s="16">
        <v>3806.84</v>
      </c>
      <c r="L171" s="16">
        <v>3806.84</v>
      </c>
      <c r="M171" s="16">
        <v>3806.19</v>
      </c>
      <c r="N171" s="16">
        <f t="shared" si="8"/>
        <v>99.982925470994317</v>
      </c>
      <c r="O171" s="26"/>
    </row>
    <row r="172" spans="1:15" x14ac:dyDescent="0.25">
      <c r="A172" s="30">
        <v>165</v>
      </c>
      <c r="B172" s="40" t="s">
        <v>399</v>
      </c>
      <c r="C172" s="16">
        <v>664.55</v>
      </c>
      <c r="D172" s="16">
        <v>1226.3499999999999</v>
      </c>
      <c r="E172" s="16">
        <v>577.41</v>
      </c>
      <c r="F172" s="16">
        <f t="shared" si="6"/>
        <v>47.083622130713096</v>
      </c>
      <c r="G172" s="16">
        <v>682.7</v>
      </c>
      <c r="H172" s="16">
        <v>1317.58</v>
      </c>
      <c r="I172" s="16">
        <v>758.23</v>
      </c>
      <c r="J172" s="19">
        <f t="shared" si="7"/>
        <v>57.547169811320764</v>
      </c>
      <c r="K172" s="16">
        <v>719.36</v>
      </c>
      <c r="L172" s="16">
        <v>1290.4100000000001</v>
      </c>
      <c r="M172" s="16">
        <v>1279.28</v>
      </c>
      <c r="N172" s="16">
        <f t="shared" si="8"/>
        <v>99.137483435497231</v>
      </c>
      <c r="O172" s="26"/>
    </row>
    <row r="173" spans="1:15" x14ac:dyDescent="0.25">
      <c r="A173" s="30">
        <v>166</v>
      </c>
      <c r="B173" s="40" t="s">
        <v>400</v>
      </c>
      <c r="C173" s="16">
        <v>652.38</v>
      </c>
      <c r="D173" s="16">
        <v>647.91</v>
      </c>
      <c r="E173" s="16">
        <v>374.31</v>
      </c>
      <c r="F173" s="16">
        <f t="shared" si="6"/>
        <v>57.771912765661902</v>
      </c>
      <c r="G173" s="16">
        <v>618.4</v>
      </c>
      <c r="H173" s="16">
        <v>883.62</v>
      </c>
      <c r="I173" s="16">
        <v>369.38</v>
      </c>
      <c r="J173" s="19">
        <f t="shared" si="7"/>
        <v>41.803037504809758</v>
      </c>
      <c r="K173" s="16">
        <v>628.35</v>
      </c>
      <c r="L173" s="16">
        <v>1450.34</v>
      </c>
      <c r="M173" s="16">
        <v>1156.45</v>
      </c>
      <c r="N173" s="16">
        <f t="shared" si="8"/>
        <v>79.736475585035237</v>
      </c>
      <c r="O173" s="26"/>
    </row>
    <row r="174" spans="1:15" x14ac:dyDescent="0.25">
      <c r="A174" s="30">
        <v>167</v>
      </c>
      <c r="B174" s="40" t="s">
        <v>401</v>
      </c>
      <c r="C174" s="16">
        <v>370659.6</v>
      </c>
      <c r="D174" s="16">
        <v>382320.36</v>
      </c>
      <c r="E174" s="16">
        <v>332001.49</v>
      </c>
      <c r="F174" s="16">
        <f t="shared" si="6"/>
        <v>86.838558637055058</v>
      </c>
      <c r="G174" s="16">
        <v>242838.2</v>
      </c>
      <c r="H174" s="16">
        <v>336355.43</v>
      </c>
      <c r="I174" s="16">
        <v>321508.65000000002</v>
      </c>
      <c r="J174" s="19">
        <f t="shared" si="7"/>
        <v>95.585984742389925</v>
      </c>
      <c r="K174" s="16">
        <v>257879.44</v>
      </c>
      <c r="L174" s="16">
        <v>476397.49</v>
      </c>
      <c r="M174" s="16">
        <v>470272.48</v>
      </c>
      <c r="N174" s="16">
        <f t="shared" si="8"/>
        <v>98.714306828106928</v>
      </c>
      <c r="O174" s="26"/>
    </row>
    <row r="175" spans="1:15" x14ac:dyDescent="0.25">
      <c r="A175" s="30">
        <v>168</v>
      </c>
      <c r="B175" s="40" t="s">
        <v>161</v>
      </c>
      <c r="C175" s="16">
        <v>1795</v>
      </c>
      <c r="D175" s="16">
        <v>10975.62</v>
      </c>
      <c r="E175" s="16">
        <v>9662.09</v>
      </c>
      <c r="F175" s="16">
        <f t="shared" si="6"/>
        <v>88.032293392081712</v>
      </c>
      <c r="G175" s="16">
        <v>2108</v>
      </c>
      <c r="H175" s="16">
        <v>4669.29</v>
      </c>
      <c r="I175" s="16">
        <v>1280.0999999999999</v>
      </c>
      <c r="J175" s="19">
        <f t="shared" si="7"/>
        <v>27.415302968973869</v>
      </c>
      <c r="K175" s="16">
        <v>1823</v>
      </c>
      <c r="L175" s="16">
        <v>4415.88</v>
      </c>
      <c r="M175" s="16">
        <v>3116.41</v>
      </c>
      <c r="N175" s="16">
        <f t="shared" si="8"/>
        <v>70.572796362219975</v>
      </c>
      <c r="O175" s="26"/>
    </row>
    <row r="176" spans="1:15" x14ac:dyDescent="0.25">
      <c r="A176" s="30">
        <v>169</v>
      </c>
      <c r="B176" s="40" t="s">
        <v>162</v>
      </c>
      <c r="C176" s="16">
        <v>5101</v>
      </c>
      <c r="D176" s="16">
        <v>6825.65</v>
      </c>
      <c r="E176" s="16">
        <v>5653.89</v>
      </c>
      <c r="F176" s="16">
        <f t="shared" si="6"/>
        <v>82.832990264663451</v>
      </c>
      <c r="G176" s="16">
        <v>5448.67</v>
      </c>
      <c r="H176" s="16">
        <v>7998.41</v>
      </c>
      <c r="I176" s="16">
        <v>7969.43</v>
      </c>
      <c r="J176" s="19">
        <f t="shared" si="7"/>
        <v>99.637677988500215</v>
      </c>
      <c r="K176" s="16">
        <v>5175</v>
      </c>
      <c r="L176" s="16">
        <v>11192.42</v>
      </c>
      <c r="M176" s="16">
        <v>9419.99</v>
      </c>
      <c r="N176" s="16">
        <f t="shared" si="8"/>
        <v>84.164014574149292</v>
      </c>
      <c r="O176" s="26"/>
    </row>
    <row r="177" spans="1:15" x14ac:dyDescent="0.25">
      <c r="A177" s="30">
        <v>170</v>
      </c>
      <c r="B177" s="40" t="s">
        <v>402</v>
      </c>
      <c r="C177" s="16">
        <v>4103</v>
      </c>
      <c r="D177" s="16">
        <v>4203</v>
      </c>
      <c r="E177" s="16">
        <v>2722.32</v>
      </c>
      <c r="F177" s="16">
        <f t="shared" si="6"/>
        <v>64.770877944325491</v>
      </c>
      <c r="G177" s="16">
        <v>4791.7299999999996</v>
      </c>
      <c r="H177" s="16">
        <v>5775.22</v>
      </c>
      <c r="I177" s="16">
        <v>5013.71</v>
      </c>
      <c r="J177" s="19">
        <f t="shared" si="7"/>
        <v>86.814181970556959</v>
      </c>
      <c r="K177" s="16">
        <v>4403</v>
      </c>
      <c r="L177" s="16">
        <v>6146.5</v>
      </c>
      <c r="M177" s="16">
        <v>5743</v>
      </c>
      <c r="N177" s="16">
        <f t="shared" si="8"/>
        <v>93.435288375498246</v>
      </c>
      <c r="O177" s="26"/>
    </row>
    <row r="178" spans="1:15" x14ac:dyDescent="0.25">
      <c r="A178" s="30">
        <v>171</v>
      </c>
      <c r="B178" s="40" t="s">
        <v>164</v>
      </c>
      <c r="C178" s="16">
        <v>1305</v>
      </c>
      <c r="D178" s="16">
        <v>5915.74</v>
      </c>
      <c r="E178" s="16">
        <v>5914.66</v>
      </c>
      <c r="F178" s="16">
        <f t="shared" si="6"/>
        <v>99.981743619564085</v>
      </c>
      <c r="G178" s="16">
        <v>1193</v>
      </c>
      <c r="H178" s="16">
        <v>2838.5</v>
      </c>
      <c r="I178" s="16">
        <v>1284.78</v>
      </c>
      <c r="J178" s="19">
        <f t="shared" si="7"/>
        <v>45.262638717632555</v>
      </c>
      <c r="K178" s="16">
        <v>1317</v>
      </c>
      <c r="L178" s="16">
        <v>5318.37</v>
      </c>
      <c r="M178" s="16">
        <v>5112.0200000000004</v>
      </c>
      <c r="N178" s="16">
        <f t="shared" si="8"/>
        <v>96.120051820388582</v>
      </c>
      <c r="O178" s="26"/>
    </row>
    <row r="179" spans="1:15" x14ac:dyDescent="0.25">
      <c r="A179" s="30">
        <v>172</v>
      </c>
      <c r="B179" s="40" t="s">
        <v>165</v>
      </c>
      <c r="C179" s="16">
        <v>1543</v>
      </c>
      <c r="D179" s="16">
        <v>5425.83</v>
      </c>
      <c r="E179" s="16">
        <v>5282.89</v>
      </c>
      <c r="F179" s="16">
        <f t="shared" si="6"/>
        <v>97.36556434683726</v>
      </c>
      <c r="G179" s="16">
        <v>1200</v>
      </c>
      <c r="H179" s="16">
        <v>13556.51</v>
      </c>
      <c r="I179" s="16">
        <v>13556.51</v>
      </c>
      <c r="J179" s="19">
        <f t="shared" si="7"/>
        <v>100</v>
      </c>
      <c r="K179" s="16">
        <v>1570.29</v>
      </c>
      <c r="L179" s="16">
        <v>840.45</v>
      </c>
      <c r="M179" s="16">
        <v>457.27</v>
      </c>
      <c r="N179" s="16">
        <f t="shared" si="8"/>
        <v>54.407757748825027</v>
      </c>
      <c r="O179" s="26"/>
    </row>
    <row r="180" spans="1:15" x14ac:dyDescent="0.25">
      <c r="A180" s="30">
        <v>173</v>
      </c>
      <c r="B180" s="40" t="s">
        <v>166</v>
      </c>
      <c r="C180" s="16">
        <v>2552</v>
      </c>
      <c r="D180" s="16">
        <v>2350</v>
      </c>
      <c r="E180" s="16">
        <v>1351.65</v>
      </c>
      <c r="F180" s="16">
        <f t="shared" si="6"/>
        <v>57.517021276595749</v>
      </c>
      <c r="G180" s="16">
        <v>2613</v>
      </c>
      <c r="H180" s="16">
        <v>2648</v>
      </c>
      <c r="I180" s="16">
        <v>1899.82</v>
      </c>
      <c r="J180" s="19">
        <f t="shared" si="7"/>
        <v>71.745468277945605</v>
      </c>
      <c r="K180" s="16">
        <v>2656</v>
      </c>
      <c r="L180" s="16">
        <v>3267</v>
      </c>
      <c r="M180" s="16">
        <v>2843.15</v>
      </c>
      <c r="N180" s="16">
        <f t="shared" si="8"/>
        <v>87.026323844505669</v>
      </c>
      <c r="O180" s="26"/>
    </row>
    <row r="181" spans="1:15" x14ac:dyDescent="0.25">
      <c r="A181" s="30">
        <v>174</v>
      </c>
      <c r="B181" s="40" t="s">
        <v>167</v>
      </c>
      <c r="C181" s="16">
        <v>4200.17</v>
      </c>
      <c r="D181" s="16">
        <v>3309.12</v>
      </c>
      <c r="E181" s="16">
        <v>3211.07</v>
      </c>
      <c r="F181" s="16">
        <f t="shared" si="6"/>
        <v>97.036976598007939</v>
      </c>
      <c r="G181" s="16">
        <v>4741</v>
      </c>
      <c r="H181" s="16">
        <v>7345.79</v>
      </c>
      <c r="I181" s="16">
        <v>7219.67</v>
      </c>
      <c r="J181" s="19">
        <f t="shared" si="7"/>
        <v>98.283098209995117</v>
      </c>
      <c r="K181" s="16">
        <v>4638.53</v>
      </c>
      <c r="L181" s="16">
        <v>7884.86</v>
      </c>
      <c r="M181" s="16">
        <v>7624.84</v>
      </c>
      <c r="N181" s="16">
        <f t="shared" si="8"/>
        <v>96.702287675367742</v>
      </c>
      <c r="O181" s="26"/>
    </row>
    <row r="182" spans="1:15" x14ac:dyDescent="0.25">
      <c r="A182" s="30">
        <v>175</v>
      </c>
      <c r="B182" s="40" t="s">
        <v>168</v>
      </c>
      <c r="C182" s="16">
        <v>1604</v>
      </c>
      <c r="D182" s="16">
        <v>1545.17</v>
      </c>
      <c r="E182" s="16">
        <v>837.7</v>
      </c>
      <c r="F182" s="16">
        <f t="shared" si="6"/>
        <v>54.214099419481357</v>
      </c>
      <c r="G182" s="16">
        <v>1642</v>
      </c>
      <c r="H182" s="16">
        <v>1620.6</v>
      </c>
      <c r="I182" s="16">
        <v>1620.55</v>
      </c>
      <c r="J182" s="19">
        <f t="shared" si="7"/>
        <v>99.996914722942122</v>
      </c>
      <c r="K182" s="16">
        <v>1720</v>
      </c>
      <c r="L182" s="16">
        <v>2564</v>
      </c>
      <c r="M182" s="16">
        <v>1872.29</v>
      </c>
      <c r="N182" s="16">
        <f t="shared" si="8"/>
        <v>73.022230889235573</v>
      </c>
      <c r="O182" s="26"/>
    </row>
    <row r="183" spans="1:15" x14ac:dyDescent="0.25">
      <c r="A183" s="30">
        <v>176</v>
      </c>
      <c r="B183" s="40" t="s">
        <v>169</v>
      </c>
      <c r="C183" s="16">
        <v>5417</v>
      </c>
      <c r="D183" s="16">
        <v>5894.78</v>
      </c>
      <c r="E183" s="16">
        <v>3978.5</v>
      </c>
      <c r="F183" s="16">
        <f t="shared" si="6"/>
        <v>67.491916577039348</v>
      </c>
      <c r="G183" s="16">
        <v>5517</v>
      </c>
      <c r="H183" s="16">
        <v>9339.26</v>
      </c>
      <c r="I183" s="16">
        <v>7500.27</v>
      </c>
      <c r="J183" s="19">
        <f t="shared" si="7"/>
        <v>80.309039474219588</v>
      </c>
      <c r="K183" s="16">
        <v>4838</v>
      </c>
      <c r="L183" s="16">
        <v>4726.87</v>
      </c>
      <c r="M183" s="16">
        <v>4207.97</v>
      </c>
      <c r="N183" s="16">
        <f t="shared" si="8"/>
        <v>89.022334018071163</v>
      </c>
      <c r="O183" s="26"/>
    </row>
    <row r="184" spans="1:15" x14ac:dyDescent="0.25">
      <c r="A184" s="30">
        <v>177</v>
      </c>
      <c r="B184" s="40" t="s">
        <v>170</v>
      </c>
      <c r="C184" s="16">
        <v>4215.3999999999996</v>
      </c>
      <c r="D184" s="16">
        <v>9550.89</v>
      </c>
      <c r="E184" s="16">
        <v>7178.88</v>
      </c>
      <c r="F184" s="16">
        <f t="shared" si="6"/>
        <v>75.16451346419025</v>
      </c>
      <c r="G184" s="16">
        <v>4838</v>
      </c>
      <c r="H184" s="16">
        <v>11574.9</v>
      </c>
      <c r="I184" s="16">
        <v>10919.37</v>
      </c>
      <c r="J184" s="19">
        <f t="shared" si="7"/>
        <v>94.336624938444402</v>
      </c>
      <c r="K184" s="16">
        <v>4724</v>
      </c>
      <c r="L184" s="16">
        <v>5497.49</v>
      </c>
      <c r="M184" s="16">
        <v>5445.04</v>
      </c>
      <c r="N184" s="16">
        <f t="shared" si="8"/>
        <v>99.045928232702565</v>
      </c>
      <c r="O184" s="26"/>
    </row>
    <row r="185" spans="1:15" x14ac:dyDescent="0.25">
      <c r="A185" s="30">
        <v>178</v>
      </c>
      <c r="B185" s="40" t="s">
        <v>171</v>
      </c>
      <c r="C185" s="16">
        <v>7869</v>
      </c>
      <c r="D185" s="16">
        <v>9948.35</v>
      </c>
      <c r="E185" s="16">
        <v>9631.1200000000008</v>
      </c>
      <c r="F185" s="16">
        <f t="shared" si="6"/>
        <v>96.811230002965317</v>
      </c>
      <c r="G185" s="16">
        <v>8783</v>
      </c>
      <c r="H185" s="16">
        <v>10018.76</v>
      </c>
      <c r="I185" s="16">
        <v>10018.200000000001</v>
      </c>
      <c r="J185" s="19">
        <f t="shared" si="7"/>
        <v>99.994410485928412</v>
      </c>
      <c r="K185" s="16">
        <v>8767</v>
      </c>
      <c r="L185" s="16">
        <v>9179</v>
      </c>
      <c r="M185" s="16">
        <v>8466.5499999999993</v>
      </c>
      <c r="N185" s="16">
        <f t="shared" si="8"/>
        <v>92.238261248502013</v>
      </c>
      <c r="O185" s="26"/>
    </row>
    <row r="186" spans="1:15" x14ac:dyDescent="0.25">
      <c r="A186" s="30">
        <v>179</v>
      </c>
      <c r="B186" s="40" t="s">
        <v>172</v>
      </c>
      <c r="C186" s="16">
        <v>2020</v>
      </c>
      <c r="D186" s="16">
        <v>3920.52</v>
      </c>
      <c r="E186" s="16">
        <v>1756.03</v>
      </c>
      <c r="F186" s="16">
        <f t="shared" si="6"/>
        <v>44.790742044422679</v>
      </c>
      <c r="G186" s="16">
        <v>2103</v>
      </c>
      <c r="H186" s="16">
        <v>4396.3100000000004</v>
      </c>
      <c r="I186" s="16">
        <v>4094.85</v>
      </c>
      <c r="J186" s="19">
        <f t="shared" si="7"/>
        <v>93.142885738266855</v>
      </c>
      <c r="K186" s="16">
        <v>2213</v>
      </c>
      <c r="L186" s="16">
        <v>2937.33</v>
      </c>
      <c r="M186" s="16">
        <v>1397.29</v>
      </c>
      <c r="N186" s="16">
        <f t="shared" si="8"/>
        <v>47.570072140345147</v>
      </c>
      <c r="O186" s="26"/>
    </row>
    <row r="187" spans="1:15" x14ac:dyDescent="0.25">
      <c r="A187" s="30">
        <v>180</v>
      </c>
      <c r="B187" s="40" t="s">
        <v>173</v>
      </c>
      <c r="C187" s="16">
        <v>1186</v>
      </c>
      <c r="D187" s="16">
        <v>878.07</v>
      </c>
      <c r="E187" s="16">
        <v>686.76</v>
      </c>
      <c r="F187" s="16">
        <f t="shared" si="6"/>
        <v>78.212443199289353</v>
      </c>
      <c r="G187" s="16">
        <v>1268</v>
      </c>
      <c r="H187" s="16">
        <v>1230.82</v>
      </c>
      <c r="I187" s="16">
        <v>918.56</v>
      </c>
      <c r="J187" s="19">
        <f t="shared" si="7"/>
        <v>74.629921515737479</v>
      </c>
      <c r="K187" s="16">
        <v>1369.85</v>
      </c>
      <c r="L187" s="16">
        <v>1269.6600000000001</v>
      </c>
      <c r="M187" s="16">
        <v>1119.6099999999999</v>
      </c>
      <c r="N187" s="16">
        <f t="shared" si="8"/>
        <v>88.181875462722289</v>
      </c>
      <c r="O187" s="26"/>
    </row>
    <row r="188" spans="1:15" x14ac:dyDescent="0.25">
      <c r="A188" s="30">
        <v>181</v>
      </c>
      <c r="B188" s="40" t="s">
        <v>174</v>
      </c>
      <c r="C188" s="16">
        <v>3281</v>
      </c>
      <c r="D188" s="16">
        <v>4123.37</v>
      </c>
      <c r="E188" s="16">
        <v>3172.02</v>
      </c>
      <c r="F188" s="16">
        <f t="shared" si="6"/>
        <v>76.927852703007488</v>
      </c>
      <c r="G188" s="16">
        <v>3642</v>
      </c>
      <c r="H188" s="16">
        <v>6892</v>
      </c>
      <c r="I188" s="16">
        <v>6162.1</v>
      </c>
      <c r="J188" s="19">
        <f t="shared" si="7"/>
        <v>89.40946024376089</v>
      </c>
      <c r="K188" s="16">
        <v>3876</v>
      </c>
      <c r="L188" s="16">
        <v>7975.37</v>
      </c>
      <c r="M188" s="16">
        <v>7974.26</v>
      </c>
      <c r="N188" s="16">
        <f t="shared" si="8"/>
        <v>99.986082150420614</v>
      </c>
      <c r="O188" s="26"/>
    </row>
    <row r="189" spans="1:15" x14ac:dyDescent="0.25">
      <c r="A189" s="30">
        <v>182</v>
      </c>
      <c r="B189" s="40" t="s">
        <v>175</v>
      </c>
      <c r="C189" s="16">
        <v>1028</v>
      </c>
      <c r="D189" s="16">
        <v>1429.84</v>
      </c>
      <c r="E189" s="16">
        <v>0</v>
      </c>
      <c r="F189" s="16">
        <f t="shared" si="6"/>
        <v>0</v>
      </c>
      <c r="G189" s="16">
        <v>1053</v>
      </c>
      <c r="H189" s="16">
        <v>2460.06</v>
      </c>
      <c r="I189" s="16">
        <v>1013</v>
      </c>
      <c r="J189" s="19">
        <f t="shared" si="7"/>
        <v>41.177857450631286</v>
      </c>
      <c r="K189" s="16">
        <v>1120</v>
      </c>
      <c r="L189" s="16">
        <v>2731.77</v>
      </c>
      <c r="M189" s="16">
        <v>1123.19</v>
      </c>
      <c r="N189" s="16">
        <f t="shared" si="8"/>
        <v>41.115833324181764</v>
      </c>
      <c r="O189" s="26"/>
    </row>
    <row r="190" spans="1:15" x14ac:dyDescent="0.25">
      <c r="A190" s="30">
        <v>183</v>
      </c>
      <c r="B190" s="40" t="s">
        <v>176</v>
      </c>
      <c r="C190" s="16">
        <v>7459</v>
      </c>
      <c r="D190" s="16">
        <v>8997.89</v>
      </c>
      <c r="E190" s="16">
        <v>5562.72</v>
      </c>
      <c r="F190" s="16">
        <f t="shared" si="6"/>
        <v>61.822493940245991</v>
      </c>
      <c r="G190" s="16">
        <v>7315</v>
      </c>
      <c r="H190" s="16">
        <v>8206.7000000000007</v>
      </c>
      <c r="I190" s="16">
        <v>5341.69</v>
      </c>
      <c r="J190" s="19">
        <f t="shared" si="7"/>
        <v>65.089378190990274</v>
      </c>
      <c r="K190" s="16">
        <v>7338</v>
      </c>
      <c r="L190" s="16">
        <v>7338</v>
      </c>
      <c r="M190" s="16">
        <v>5596.17</v>
      </c>
      <c r="N190" s="16">
        <f t="shared" si="8"/>
        <v>76.262878168438263</v>
      </c>
      <c r="O190" s="26"/>
    </row>
    <row r="191" spans="1:15" x14ac:dyDescent="0.25">
      <c r="A191" s="30">
        <v>184</v>
      </c>
      <c r="B191" s="40" t="s">
        <v>177</v>
      </c>
      <c r="C191" s="16">
        <v>782</v>
      </c>
      <c r="D191" s="16">
        <v>2732.9</v>
      </c>
      <c r="E191" s="16">
        <v>602.70000000000005</v>
      </c>
      <c r="F191" s="16">
        <f t="shared" si="6"/>
        <v>22.053496285996559</v>
      </c>
      <c r="G191" s="16">
        <v>780</v>
      </c>
      <c r="H191" s="16">
        <v>3080.28</v>
      </c>
      <c r="I191" s="16">
        <v>336</v>
      </c>
      <c r="J191" s="19">
        <f t="shared" si="7"/>
        <v>10.908099263703299</v>
      </c>
      <c r="K191" s="16">
        <v>830</v>
      </c>
      <c r="L191" s="16">
        <v>3649.16</v>
      </c>
      <c r="M191" s="16">
        <v>628</v>
      </c>
      <c r="N191" s="16">
        <f t="shared" si="8"/>
        <v>17.209439980707888</v>
      </c>
      <c r="O191" s="26"/>
    </row>
    <row r="192" spans="1:15" x14ac:dyDescent="0.25">
      <c r="A192" s="30">
        <v>185</v>
      </c>
      <c r="B192" s="40" t="s">
        <v>178</v>
      </c>
      <c r="C192" s="16">
        <v>4191</v>
      </c>
      <c r="D192" s="16">
        <v>6533.12</v>
      </c>
      <c r="E192" s="16">
        <v>6530.99</v>
      </c>
      <c r="F192" s="16">
        <f t="shared" si="6"/>
        <v>99.967396894592468</v>
      </c>
      <c r="G192" s="16">
        <v>4409</v>
      </c>
      <c r="H192" s="16">
        <v>7523.93</v>
      </c>
      <c r="I192" s="16">
        <v>7521.18</v>
      </c>
      <c r="J192" s="19">
        <f t="shared" si="7"/>
        <v>99.963449952352022</v>
      </c>
      <c r="K192" s="16">
        <v>4203</v>
      </c>
      <c r="L192" s="16">
        <v>4516.24</v>
      </c>
      <c r="M192" s="16">
        <v>4515.57</v>
      </c>
      <c r="N192" s="16">
        <f t="shared" si="8"/>
        <v>99.985164650240023</v>
      </c>
      <c r="O192" s="26"/>
    </row>
    <row r="193" spans="1:15" x14ac:dyDescent="0.25">
      <c r="A193" s="30">
        <v>186</v>
      </c>
      <c r="B193" s="40" t="s">
        <v>179</v>
      </c>
      <c r="C193" s="16">
        <v>372</v>
      </c>
      <c r="D193" s="16">
        <v>526.45000000000005</v>
      </c>
      <c r="E193" s="16">
        <v>526.45000000000005</v>
      </c>
      <c r="F193" s="16">
        <f t="shared" si="6"/>
        <v>100</v>
      </c>
      <c r="G193" s="16">
        <v>414</v>
      </c>
      <c r="H193" s="16">
        <v>1251.3699999999999</v>
      </c>
      <c r="I193" s="16">
        <v>1062.19</v>
      </c>
      <c r="J193" s="19">
        <f t="shared" si="7"/>
        <v>84.882169142619702</v>
      </c>
      <c r="K193" s="16">
        <v>406</v>
      </c>
      <c r="L193" s="16">
        <v>559</v>
      </c>
      <c r="M193" s="16">
        <v>380.71</v>
      </c>
      <c r="N193" s="16">
        <f t="shared" si="8"/>
        <v>68.105545617173519</v>
      </c>
      <c r="O193" s="26"/>
    </row>
    <row r="194" spans="1:15" x14ac:dyDescent="0.25">
      <c r="A194" s="30">
        <v>187</v>
      </c>
      <c r="B194" s="40" t="s">
        <v>180</v>
      </c>
      <c r="C194" s="16">
        <v>2214</v>
      </c>
      <c r="D194" s="16">
        <v>1816</v>
      </c>
      <c r="E194" s="16">
        <v>1525.87</v>
      </c>
      <c r="F194" s="16">
        <f t="shared" si="6"/>
        <v>84.023678414096921</v>
      </c>
      <c r="G194" s="16">
        <v>2279</v>
      </c>
      <c r="H194" s="16">
        <v>2332.02</v>
      </c>
      <c r="I194" s="16">
        <v>1724.19</v>
      </c>
      <c r="J194" s="19">
        <f t="shared" si="7"/>
        <v>73.93547225152443</v>
      </c>
      <c r="K194" s="16">
        <v>2385</v>
      </c>
      <c r="L194" s="16">
        <v>4474</v>
      </c>
      <c r="M194" s="16">
        <v>3433.43</v>
      </c>
      <c r="N194" s="16">
        <f t="shared" si="8"/>
        <v>76.741841752346886</v>
      </c>
      <c r="O194" s="26"/>
    </row>
    <row r="195" spans="1:15" x14ac:dyDescent="0.25">
      <c r="A195" s="30">
        <v>188</v>
      </c>
      <c r="B195" s="40" t="s">
        <v>181</v>
      </c>
      <c r="C195" s="16">
        <v>5700</v>
      </c>
      <c r="D195" s="16">
        <v>11537.1</v>
      </c>
      <c r="E195" s="16">
        <v>3960.01</v>
      </c>
      <c r="F195" s="16">
        <f t="shared" si="6"/>
        <v>34.324136914822617</v>
      </c>
      <c r="G195" s="16">
        <v>6430</v>
      </c>
      <c r="H195" s="16">
        <v>12076.95</v>
      </c>
      <c r="I195" s="16">
        <v>12036.97</v>
      </c>
      <c r="J195" s="19">
        <f t="shared" si="7"/>
        <v>99.668956152008576</v>
      </c>
      <c r="K195" s="16">
        <v>6348.11</v>
      </c>
      <c r="L195" s="16">
        <v>6188.78</v>
      </c>
      <c r="M195" s="16">
        <v>5707.74</v>
      </c>
      <c r="N195" s="16">
        <f t="shared" si="8"/>
        <v>92.227224105558776</v>
      </c>
      <c r="O195" s="26"/>
    </row>
    <row r="196" spans="1:15" x14ac:dyDescent="0.25">
      <c r="A196" s="30">
        <v>189</v>
      </c>
      <c r="B196" s="40" t="s">
        <v>182</v>
      </c>
      <c r="C196" s="16">
        <v>2364.3000000000002</v>
      </c>
      <c r="D196" s="16">
        <v>2571.15</v>
      </c>
      <c r="E196" s="16">
        <v>1206.33</v>
      </c>
      <c r="F196" s="16">
        <f t="shared" si="6"/>
        <v>46.917916107578314</v>
      </c>
      <c r="G196" s="16">
        <v>2555</v>
      </c>
      <c r="H196" s="16">
        <v>4092.17</v>
      </c>
      <c r="I196" s="16">
        <v>3308.58</v>
      </c>
      <c r="J196" s="19">
        <f t="shared" si="7"/>
        <v>80.851479777233109</v>
      </c>
      <c r="K196" s="16">
        <v>2700</v>
      </c>
      <c r="L196" s="16">
        <v>2597</v>
      </c>
      <c r="M196" s="16">
        <v>2422.66</v>
      </c>
      <c r="N196" s="16">
        <f t="shared" si="8"/>
        <v>93.286869464767037</v>
      </c>
      <c r="O196" s="26"/>
    </row>
    <row r="197" spans="1:15" x14ac:dyDescent="0.25">
      <c r="A197" s="30">
        <v>190</v>
      </c>
      <c r="B197" s="40" t="s">
        <v>183</v>
      </c>
      <c r="C197" s="16">
        <v>476</v>
      </c>
      <c r="D197" s="16">
        <v>476</v>
      </c>
      <c r="E197" s="16">
        <v>216.28</v>
      </c>
      <c r="F197" s="16">
        <f t="shared" si="6"/>
        <v>45.436974789915965</v>
      </c>
      <c r="G197" s="16">
        <v>480</v>
      </c>
      <c r="H197" s="16">
        <v>825.51</v>
      </c>
      <c r="I197" s="16">
        <v>507.55</v>
      </c>
      <c r="J197" s="19">
        <f t="shared" si="7"/>
        <v>61.483204322176597</v>
      </c>
      <c r="K197" s="16">
        <v>505</v>
      </c>
      <c r="L197" s="16">
        <v>1102.3699999999999</v>
      </c>
      <c r="M197" s="16">
        <v>413.6</v>
      </c>
      <c r="N197" s="16">
        <f t="shared" si="8"/>
        <v>37.519163257345546</v>
      </c>
      <c r="O197" s="26"/>
    </row>
    <row r="198" spans="1:15" x14ac:dyDescent="0.25">
      <c r="A198" s="30">
        <v>191</v>
      </c>
      <c r="B198" s="40" t="s">
        <v>184</v>
      </c>
      <c r="C198" s="16">
        <v>12961</v>
      </c>
      <c r="D198" s="16">
        <v>19641.98</v>
      </c>
      <c r="E198" s="16">
        <v>16840.55</v>
      </c>
      <c r="F198" s="16">
        <f t="shared" si="6"/>
        <v>85.737537661681756</v>
      </c>
      <c r="G198" s="16">
        <v>13505</v>
      </c>
      <c r="H198" s="16">
        <v>27794.880000000001</v>
      </c>
      <c r="I198" s="16">
        <v>25015.19</v>
      </c>
      <c r="J198" s="19">
        <f t="shared" si="7"/>
        <v>89.999273247447007</v>
      </c>
      <c r="K198" s="16">
        <v>14780</v>
      </c>
      <c r="L198" s="16">
        <v>24540</v>
      </c>
      <c r="M198" s="16">
        <v>24090.23</v>
      </c>
      <c r="N198" s="16">
        <f t="shared" si="8"/>
        <v>98.167196414017937</v>
      </c>
      <c r="O198" s="26"/>
    </row>
    <row r="199" spans="1:15" x14ac:dyDescent="0.25">
      <c r="A199" s="30">
        <v>192</v>
      </c>
      <c r="B199" s="40" t="s">
        <v>185</v>
      </c>
      <c r="C199" s="16">
        <v>138.80000000000001</v>
      </c>
      <c r="D199" s="16">
        <v>1750.12</v>
      </c>
      <c r="E199" s="16">
        <v>0</v>
      </c>
      <c r="F199" s="16">
        <f t="shared" si="6"/>
        <v>0</v>
      </c>
      <c r="G199" s="16">
        <v>393</v>
      </c>
      <c r="H199" s="16">
        <v>2169.75</v>
      </c>
      <c r="I199" s="16">
        <v>595</v>
      </c>
      <c r="J199" s="19">
        <f t="shared" si="7"/>
        <v>27.422514114529324</v>
      </c>
      <c r="K199" s="16">
        <v>458</v>
      </c>
      <c r="L199" s="16">
        <v>523</v>
      </c>
      <c r="M199" s="16">
        <v>50</v>
      </c>
      <c r="N199" s="16">
        <f t="shared" si="8"/>
        <v>9.5602294455066925</v>
      </c>
      <c r="O199" s="26"/>
    </row>
    <row r="200" spans="1:15" x14ac:dyDescent="0.25">
      <c r="A200" s="30">
        <v>193</v>
      </c>
      <c r="B200" s="40" t="s">
        <v>186</v>
      </c>
      <c r="C200" s="16">
        <v>247</v>
      </c>
      <c r="D200" s="16">
        <v>5750.85</v>
      </c>
      <c r="E200" s="16">
        <v>5750.85</v>
      </c>
      <c r="F200" s="16">
        <f t="shared" si="6"/>
        <v>100</v>
      </c>
      <c r="G200" s="16">
        <v>254</v>
      </c>
      <c r="H200" s="16">
        <v>256</v>
      </c>
      <c r="I200" s="16">
        <v>65</v>
      </c>
      <c r="J200" s="19">
        <f t="shared" si="7"/>
        <v>25.390625</v>
      </c>
      <c r="K200" s="16">
        <v>246</v>
      </c>
      <c r="L200" s="16">
        <v>293</v>
      </c>
      <c r="M200" s="16">
        <v>86.53</v>
      </c>
      <c r="N200" s="16">
        <f t="shared" si="8"/>
        <v>29.532423208191126</v>
      </c>
      <c r="O200" s="26"/>
    </row>
    <row r="201" spans="1:15" x14ac:dyDescent="0.25">
      <c r="A201" s="30">
        <v>194</v>
      </c>
      <c r="B201" s="40" t="s">
        <v>225</v>
      </c>
      <c r="C201" s="16">
        <v>1000</v>
      </c>
      <c r="D201" s="16">
        <v>1720.07</v>
      </c>
      <c r="E201" s="16">
        <v>1517.16</v>
      </c>
      <c r="F201" s="16">
        <f t="shared" ref="F201:F237" si="9">E201/D201*100</f>
        <v>88.203387071456405</v>
      </c>
      <c r="G201" s="16">
        <v>1000</v>
      </c>
      <c r="H201" s="16">
        <v>1492.7</v>
      </c>
      <c r="I201" s="16">
        <v>1492.7</v>
      </c>
      <c r="J201" s="19">
        <f t="shared" ref="J201:J237" si="10">I201/H201*100</f>
        <v>100</v>
      </c>
      <c r="K201" s="16">
        <v>3000</v>
      </c>
      <c r="L201" s="16">
        <v>2693.4</v>
      </c>
      <c r="M201" s="16">
        <v>2693.4</v>
      </c>
      <c r="N201" s="16">
        <f t="shared" ref="N201:N237" si="11">M201/L201*100</f>
        <v>100</v>
      </c>
      <c r="O201" s="26"/>
    </row>
    <row r="202" spans="1:15" x14ac:dyDescent="0.25">
      <c r="A202" s="30">
        <v>195</v>
      </c>
      <c r="B202" s="40" t="s">
        <v>403</v>
      </c>
      <c r="C202" s="16" t="s">
        <v>404</v>
      </c>
      <c r="D202" s="16">
        <v>2219</v>
      </c>
      <c r="E202" s="16">
        <v>2217.36</v>
      </c>
      <c r="F202" s="16">
        <f t="shared" si="9"/>
        <v>99.926092834610188</v>
      </c>
      <c r="G202" s="16">
        <v>1004</v>
      </c>
      <c r="H202" s="16">
        <v>3115</v>
      </c>
      <c r="I202" s="16">
        <v>2939.64</v>
      </c>
      <c r="J202" s="19">
        <f t="shared" si="10"/>
        <v>94.370465489566612</v>
      </c>
      <c r="K202" s="16">
        <v>950</v>
      </c>
      <c r="L202" s="16">
        <v>3075</v>
      </c>
      <c r="M202" s="16">
        <v>3064.44</v>
      </c>
      <c r="N202" s="16">
        <f t="shared" si="11"/>
        <v>99.656585365853658</v>
      </c>
      <c r="O202" s="26"/>
    </row>
    <row r="203" spans="1:15" x14ac:dyDescent="0.25">
      <c r="A203" s="30">
        <v>196</v>
      </c>
      <c r="B203" s="40" t="s">
        <v>405</v>
      </c>
      <c r="C203" s="16">
        <v>75</v>
      </c>
      <c r="D203" s="16">
        <v>554.1</v>
      </c>
      <c r="E203" s="16">
        <v>554.08000000000004</v>
      </c>
      <c r="F203" s="16">
        <f t="shared" si="9"/>
        <v>99.996390543223242</v>
      </c>
      <c r="G203" s="16">
        <v>265</v>
      </c>
      <c r="H203" s="16">
        <v>185.24</v>
      </c>
      <c r="I203" s="16">
        <v>108</v>
      </c>
      <c r="J203" s="19">
        <f t="shared" si="10"/>
        <v>58.302742388253073</v>
      </c>
      <c r="K203" s="16">
        <v>300</v>
      </c>
      <c r="L203" s="16">
        <v>1259.4000000000001</v>
      </c>
      <c r="M203" s="16">
        <v>1259.4000000000001</v>
      </c>
      <c r="N203" s="16">
        <f t="shared" si="11"/>
        <v>100</v>
      </c>
      <c r="O203" s="26"/>
    </row>
    <row r="204" spans="1:15" x14ac:dyDescent="0.25">
      <c r="A204" s="30">
        <v>197</v>
      </c>
      <c r="B204" s="40" t="s">
        <v>406</v>
      </c>
      <c r="C204" s="16">
        <v>150</v>
      </c>
      <c r="D204" s="16">
        <v>812.48</v>
      </c>
      <c r="E204" s="16">
        <v>812.48</v>
      </c>
      <c r="F204" s="16">
        <f t="shared" si="9"/>
        <v>100</v>
      </c>
      <c r="G204" s="16">
        <v>460</v>
      </c>
      <c r="H204" s="16">
        <v>550</v>
      </c>
      <c r="I204" s="16">
        <v>547.30999999999995</v>
      </c>
      <c r="J204" s="19">
        <f t="shared" si="10"/>
        <v>99.510909090909081</v>
      </c>
      <c r="K204" s="16">
        <v>530</v>
      </c>
      <c r="L204" s="16">
        <v>2605.39</v>
      </c>
      <c r="M204" s="16">
        <v>2550.6</v>
      </c>
      <c r="N204" s="16">
        <f t="shared" si="11"/>
        <v>97.897051880908421</v>
      </c>
      <c r="O204" s="26"/>
    </row>
    <row r="205" spans="1:15" x14ac:dyDescent="0.25">
      <c r="A205" s="30">
        <v>198</v>
      </c>
      <c r="B205" s="40" t="s">
        <v>407</v>
      </c>
      <c r="C205" s="16">
        <v>43</v>
      </c>
      <c r="D205" s="16">
        <v>47.9</v>
      </c>
      <c r="E205" s="16">
        <v>47.9</v>
      </c>
      <c r="F205" s="16">
        <f t="shared" si="9"/>
        <v>100</v>
      </c>
      <c r="G205" s="16">
        <v>63</v>
      </c>
      <c r="H205" s="16">
        <v>63</v>
      </c>
      <c r="I205" s="16">
        <v>60.1</v>
      </c>
      <c r="J205" s="19">
        <f t="shared" si="10"/>
        <v>95.396825396825406</v>
      </c>
      <c r="K205" s="16">
        <v>70.7</v>
      </c>
      <c r="L205" s="16">
        <v>358.06</v>
      </c>
      <c r="M205" s="16">
        <v>313.11</v>
      </c>
      <c r="N205" s="16">
        <f t="shared" si="11"/>
        <v>87.446238060660235</v>
      </c>
      <c r="O205" s="26"/>
    </row>
    <row r="206" spans="1:15" x14ac:dyDescent="0.25">
      <c r="A206" s="30">
        <v>199</v>
      </c>
      <c r="B206" s="40" t="s">
        <v>408</v>
      </c>
      <c r="C206" s="16">
        <v>43</v>
      </c>
      <c r="D206" s="16">
        <v>2</v>
      </c>
      <c r="E206" s="16">
        <v>0</v>
      </c>
      <c r="F206" s="16">
        <f t="shared" si="9"/>
        <v>0</v>
      </c>
      <c r="G206" s="16">
        <v>43</v>
      </c>
      <c r="H206" s="16">
        <v>2</v>
      </c>
      <c r="I206" s="16">
        <v>0</v>
      </c>
      <c r="J206" s="19">
        <f t="shared" si="10"/>
        <v>0</v>
      </c>
      <c r="K206" s="16">
        <v>62.6</v>
      </c>
      <c r="L206" s="16">
        <v>233.5</v>
      </c>
      <c r="M206" s="16">
        <v>231.83</v>
      </c>
      <c r="N206" s="16">
        <f t="shared" si="11"/>
        <v>99.284796573875809</v>
      </c>
      <c r="O206" s="26"/>
    </row>
    <row r="207" spans="1:15" x14ac:dyDescent="0.25">
      <c r="A207" s="30">
        <v>200</v>
      </c>
      <c r="B207" s="40" t="s">
        <v>409</v>
      </c>
      <c r="C207" s="16">
        <v>9148.16</v>
      </c>
      <c r="D207" s="16">
        <v>14785.05</v>
      </c>
      <c r="E207" s="16">
        <v>14767.02</v>
      </c>
      <c r="F207" s="16">
        <f t="shared" si="9"/>
        <v>99.878052492213428</v>
      </c>
      <c r="G207" s="16">
        <v>10396.620000000001</v>
      </c>
      <c r="H207" s="16">
        <v>16477.71</v>
      </c>
      <c r="I207" s="16">
        <v>16463.34</v>
      </c>
      <c r="J207" s="19">
        <f t="shared" si="10"/>
        <v>99.912791279856251</v>
      </c>
      <c r="K207" s="16">
        <v>10804.98</v>
      </c>
      <c r="L207" s="16">
        <v>11626.82</v>
      </c>
      <c r="M207" s="16">
        <v>11510.26</v>
      </c>
      <c r="N207" s="16">
        <f t="shared" si="11"/>
        <v>98.997490285391891</v>
      </c>
      <c r="O207" s="26"/>
    </row>
    <row r="208" spans="1:15" x14ac:dyDescent="0.25">
      <c r="A208" s="30">
        <v>201</v>
      </c>
      <c r="B208" s="40" t="s">
        <v>410</v>
      </c>
      <c r="C208" s="16">
        <v>12778.01</v>
      </c>
      <c r="D208" s="16">
        <v>22946.2</v>
      </c>
      <c r="E208" s="16">
        <v>20723.36</v>
      </c>
      <c r="F208" s="16">
        <f t="shared" si="9"/>
        <v>90.312818680217205</v>
      </c>
      <c r="G208" s="16">
        <v>13606.5</v>
      </c>
      <c r="H208" s="16">
        <v>31145.93</v>
      </c>
      <c r="I208" s="16">
        <v>28603.42</v>
      </c>
      <c r="J208" s="19">
        <f t="shared" si="10"/>
        <v>91.836782526641514</v>
      </c>
      <c r="K208" s="16">
        <v>13861.61</v>
      </c>
      <c r="L208" s="16">
        <v>18905.39</v>
      </c>
      <c r="M208" s="16">
        <v>17295.240000000002</v>
      </c>
      <c r="N208" s="16">
        <f t="shared" si="11"/>
        <v>91.483116719623354</v>
      </c>
      <c r="O208" s="26"/>
    </row>
    <row r="209" spans="1:15" x14ac:dyDescent="0.25">
      <c r="A209" s="30">
        <v>202</v>
      </c>
      <c r="B209" s="40" t="s">
        <v>411</v>
      </c>
      <c r="C209" s="16">
        <v>57400</v>
      </c>
      <c r="D209" s="16">
        <v>60551.98</v>
      </c>
      <c r="E209" s="16">
        <v>59033.55</v>
      </c>
      <c r="F209" s="16">
        <f t="shared" si="9"/>
        <v>97.492352851219735</v>
      </c>
      <c r="G209" s="16">
        <v>55900</v>
      </c>
      <c r="H209" s="16">
        <v>89365.59</v>
      </c>
      <c r="I209" s="16">
        <v>79932.509999999995</v>
      </c>
      <c r="J209" s="19">
        <f t="shared" si="10"/>
        <v>89.444393529992922</v>
      </c>
      <c r="K209" s="16">
        <v>51500</v>
      </c>
      <c r="L209" s="16">
        <v>66923.7</v>
      </c>
      <c r="M209" s="16">
        <v>66804.67</v>
      </c>
      <c r="N209" s="16">
        <f t="shared" si="11"/>
        <v>99.82214073639085</v>
      </c>
      <c r="O209" s="26"/>
    </row>
    <row r="210" spans="1:15" x14ac:dyDescent="0.25">
      <c r="A210" s="30">
        <v>203</v>
      </c>
      <c r="B210" s="40" t="s">
        <v>571</v>
      </c>
      <c r="C210" s="16">
        <v>17230</v>
      </c>
      <c r="D210" s="16">
        <v>31335.8</v>
      </c>
      <c r="E210" s="16">
        <v>24834.5</v>
      </c>
      <c r="F210" s="16">
        <f t="shared" si="9"/>
        <v>79.252803502702989</v>
      </c>
      <c r="G210" s="16">
        <v>19967</v>
      </c>
      <c r="H210" s="16">
        <v>21598.71</v>
      </c>
      <c r="I210" s="16">
        <v>14799.73</v>
      </c>
      <c r="J210" s="19">
        <f t="shared" si="10"/>
        <v>68.521360766453185</v>
      </c>
      <c r="K210" s="16">
        <v>15810</v>
      </c>
      <c r="L210" s="16">
        <v>28101.57</v>
      </c>
      <c r="M210" s="16">
        <v>11383.48</v>
      </c>
      <c r="N210" s="16">
        <f t="shared" si="11"/>
        <v>40.508341704751729</v>
      </c>
      <c r="O210" s="26"/>
    </row>
    <row r="211" spans="1:15" x14ac:dyDescent="0.25">
      <c r="A211" s="30">
        <v>204</v>
      </c>
      <c r="B211" s="40" t="s">
        <v>572</v>
      </c>
      <c r="C211" s="16">
        <v>241</v>
      </c>
      <c r="D211" s="16">
        <v>490.52</v>
      </c>
      <c r="E211" s="16">
        <v>474.69</v>
      </c>
      <c r="F211" s="16">
        <f t="shared" si="9"/>
        <v>96.772812525483161</v>
      </c>
      <c r="G211" s="16">
        <v>273.08999999999997</v>
      </c>
      <c r="H211" s="16">
        <v>578.07000000000005</v>
      </c>
      <c r="I211" s="16">
        <v>555.65</v>
      </c>
      <c r="J211" s="19">
        <f t="shared" si="10"/>
        <v>96.121576971647016</v>
      </c>
      <c r="K211" s="16">
        <v>289.72000000000003</v>
      </c>
      <c r="L211" s="16">
        <v>610.77</v>
      </c>
      <c r="M211" s="16">
        <v>529.79</v>
      </c>
      <c r="N211" s="16">
        <f t="shared" si="11"/>
        <v>86.741326522258788</v>
      </c>
      <c r="O211" s="26"/>
    </row>
    <row r="212" spans="1:15" x14ac:dyDescent="0.25">
      <c r="A212" s="30">
        <v>205</v>
      </c>
      <c r="B212" s="40" t="s">
        <v>573</v>
      </c>
      <c r="C212" s="16">
        <v>816</v>
      </c>
      <c r="D212" s="16">
        <v>2366</v>
      </c>
      <c r="E212" s="16">
        <v>1521.37</v>
      </c>
      <c r="F212" s="16">
        <f t="shared" si="9"/>
        <v>64.301352493660175</v>
      </c>
      <c r="G212" s="16">
        <v>1980</v>
      </c>
      <c r="H212" s="16">
        <v>2030.47</v>
      </c>
      <c r="I212" s="16">
        <v>2025.79</v>
      </c>
      <c r="J212" s="19">
        <f t="shared" si="10"/>
        <v>99.769511492413088</v>
      </c>
      <c r="K212" s="16">
        <v>2806.84</v>
      </c>
      <c r="L212" s="16">
        <v>4058</v>
      </c>
      <c r="M212" s="16">
        <v>3803.05</v>
      </c>
      <c r="N212" s="16">
        <f t="shared" si="11"/>
        <v>93.7173484475111</v>
      </c>
      <c r="O212" s="26"/>
    </row>
    <row r="213" spans="1:15" x14ac:dyDescent="0.25">
      <c r="A213" s="30">
        <v>206</v>
      </c>
      <c r="B213" s="40" t="s">
        <v>574</v>
      </c>
      <c r="C213" s="16">
        <v>305</v>
      </c>
      <c r="D213" s="16">
        <v>1566.73</v>
      </c>
      <c r="E213" s="16">
        <v>1553.89</v>
      </c>
      <c r="F213" s="16">
        <f t="shared" si="9"/>
        <v>99.180458662309405</v>
      </c>
      <c r="G213" s="16">
        <v>339.2</v>
      </c>
      <c r="H213" s="16">
        <v>1552.45</v>
      </c>
      <c r="I213" s="16">
        <v>1534.37</v>
      </c>
      <c r="J213" s="19">
        <f t="shared" si="10"/>
        <v>98.83538922348545</v>
      </c>
      <c r="K213" s="16">
        <v>362.48</v>
      </c>
      <c r="L213" s="16">
        <v>1754.62</v>
      </c>
      <c r="M213" s="16">
        <v>1735.52</v>
      </c>
      <c r="N213" s="16">
        <f t="shared" si="11"/>
        <v>98.911445213208566</v>
      </c>
      <c r="O213" s="26"/>
    </row>
    <row r="214" spans="1:15" x14ac:dyDescent="0.25">
      <c r="A214" s="30">
        <v>207</v>
      </c>
      <c r="B214" s="40" t="s">
        <v>575</v>
      </c>
      <c r="C214" s="16">
        <v>1029</v>
      </c>
      <c r="D214" s="16">
        <v>4183.88</v>
      </c>
      <c r="E214" s="16">
        <v>3744.05</v>
      </c>
      <c r="F214" s="16">
        <f t="shared" si="9"/>
        <v>89.487509201984764</v>
      </c>
      <c r="G214" s="16">
        <v>1129</v>
      </c>
      <c r="H214" s="16">
        <v>2703</v>
      </c>
      <c r="I214" s="16">
        <v>1834.89</v>
      </c>
      <c r="J214" s="19">
        <f t="shared" si="10"/>
        <v>67.8834628190899</v>
      </c>
      <c r="K214" s="16">
        <v>1408</v>
      </c>
      <c r="L214" s="16">
        <v>2770.6</v>
      </c>
      <c r="M214" s="16">
        <v>1552.38</v>
      </c>
      <c r="N214" s="16">
        <f t="shared" si="11"/>
        <v>56.030462715657258</v>
      </c>
      <c r="O214" s="26"/>
    </row>
    <row r="215" spans="1:15" x14ac:dyDescent="0.25">
      <c r="A215" s="30">
        <v>208</v>
      </c>
      <c r="B215" s="40" t="s">
        <v>585</v>
      </c>
      <c r="C215" s="16">
        <v>21306.29</v>
      </c>
      <c r="D215" s="16">
        <v>23366.22</v>
      </c>
      <c r="E215" s="16">
        <v>19332.38</v>
      </c>
      <c r="F215" s="16">
        <f t="shared" si="9"/>
        <v>82.73644603192129</v>
      </c>
      <c r="G215" s="16">
        <v>19199</v>
      </c>
      <c r="H215" s="16">
        <v>26919.4</v>
      </c>
      <c r="I215" s="16">
        <v>19221.62</v>
      </c>
      <c r="J215" s="19">
        <f t="shared" si="10"/>
        <v>71.404340364198305</v>
      </c>
      <c r="K215" s="16">
        <v>20976.54</v>
      </c>
      <c r="L215" s="16">
        <v>28180.5</v>
      </c>
      <c r="M215" s="16">
        <v>26616.16</v>
      </c>
      <c r="N215" s="16">
        <f t="shared" si="11"/>
        <v>94.448856478770779</v>
      </c>
      <c r="O215" s="26"/>
    </row>
    <row r="216" spans="1:15" x14ac:dyDescent="0.25">
      <c r="A216" s="30">
        <v>209</v>
      </c>
      <c r="B216" s="40" t="s">
        <v>595</v>
      </c>
      <c r="C216" s="16">
        <v>821.78</v>
      </c>
      <c r="D216" s="16">
        <v>14047.26</v>
      </c>
      <c r="E216" s="16">
        <v>13631.26</v>
      </c>
      <c r="F216" s="16">
        <f t="shared" si="9"/>
        <v>97.038568375612044</v>
      </c>
      <c r="G216" s="16">
        <v>787.99</v>
      </c>
      <c r="H216" s="16">
        <v>1184.5899999999999</v>
      </c>
      <c r="I216" s="16">
        <v>704.71</v>
      </c>
      <c r="J216" s="19">
        <f t="shared" si="10"/>
        <v>59.489781274533811</v>
      </c>
      <c r="K216" s="16">
        <v>930.7</v>
      </c>
      <c r="L216" s="16">
        <v>1809.23</v>
      </c>
      <c r="M216" s="16">
        <v>1545.22</v>
      </c>
      <c r="N216" s="16">
        <f t="shared" si="11"/>
        <v>85.407604339967833</v>
      </c>
      <c r="O216" s="26"/>
    </row>
    <row r="217" spans="1:15" x14ac:dyDescent="0.25">
      <c r="A217" s="30">
        <v>210</v>
      </c>
      <c r="B217" s="40" t="s">
        <v>596</v>
      </c>
      <c r="C217" s="16">
        <v>385.69</v>
      </c>
      <c r="D217" s="16">
        <v>1056.3599999999999</v>
      </c>
      <c r="E217" s="16">
        <v>852.21</v>
      </c>
      <c r="F217" s="16">
        <f t="shared" si="9"/>
        <v>80.674201976598908</v>
      </c>
      <c r="G217" s="16">
        <v>351.84</v>
      </c>
      <c r="H217" s="16">
        <v>578.29999999999995</v>
      </c>
      <c r="I217" s="16">
        <v>213.79</v>
      </c>
      <c r="J217" s="19">
        <f t="shared" si="10"/>
        <v>36.968701366072978</v>
      </c>
      <c r="K217" s="16">
        <v>370.39</v>
      </c>
      <c r="L217" s="16">
        <v>742.75</v>
      </c>
      <c r="M217" s="16">
        <v>214.72</v>
      </c>
      <c r="N217" s="16">
        <f t="shared" si="11"/>
        <v>28.908784920902054</v>
      </c>
      <c r="O217" s="26"/>
    </row>
    <row r="218" spans="1:15" x14ac:dyDescent="0.25">
      <c r="A218" s="30">
        <v>211</v>
      </c>
      <c r="B218" s="40" t="s">
        <v>597</v>
      </c>
      <c r="C218" s="16">
        <v>1339.52</v>
      </c>
      <c r="D218" s="16">
        <v>2364</v>
      </c>
      <c r="E218" s="16">
        <v>2245.63</v>
      </c>
      <c r="F218" s="16">
        <f t="shared" si="9"/>
        <v>94.992808798646365</v>
      </c>
      <c r="G218" s="16">
        <v>1411.37</v>
      </c>
      <c r="H218" s="16">
        <v>1586.84</v>
      </c>
      <c r="I218" s="16">
        <v>1503.65</v>
      </c>
      <c r="J218" s="19">
        <f t="shared" si="10"/>
        <v>94.757505482594354</v>
      </c>
      <c r="K218" s="16">
        <v>1499.99</v>
      </c>
      <c r="L218" s="16">
        <v>1820.88</v>
      </c>
      <c r="M218" s="16">
        <v>1688.59</v>
      </c>
      <c r="N218" s="16">
        <f t="shared" si="11"/>
        <v>92.734831510039101</v>
      </c>
      <c r="O218" s="26"/>
    </row>
    <row r="219" spans="1:15" x14ac:dyDescent="0.25">
      <c r="A219" s="30">
        <v>212</v>
      </c>
      <c r="B219" s="40" t="s">
        <v>586</v>
      </c>
      <c r="C219" s="16">
        <v>144.82</v>
      </c>
      <c r="D219" s="16">
        <v>899.58</v>
      </c>
      <c r="E219" s="16">
        <v>836.56</v>
      </c>
      <c r="F219" s="16">
        <f t="shared" si="9"/>
        <v>92.994508548433714</v>
      </c>
      <c r="G219" s="16">
        <v>137.9</v>
      </c>
      <c r="H219" s="16">
        <v>396.81</v>
      </c>
      <c r="I219" s="16">
        <v>382.81</v>
      </c>
      <c r="J219" s="19">
        <f t="shared" si="10"/>
        <v>96.471863108288602</v>
      </c>
      <c r="K219" s="16">
        <v>156.68</v>
      </c>
      <c r="L219" s="16">
        <v>1036.07</v>
      </c>
      <c r="M219" s="16">
        <v>940.65</v>
      </c>
      <c r="N219" s="16">
        <f t="shared" si="11"/>
        <v>90.790197573523017</v>
      </c>
      <c r="O219" s="26"/>
    </row>
    <row r="220" spans="1:15" x14ac:dyDescent="0.25">
      <c r="A220" s="30">
        <v>213</v>
      </c>
      <c r="B220" s="40" t="s">
        <v>598</v>
      </c>
      <c r="C220" s="16">
        <v>2445.4499999999998</v>
      </c>
      <c r="D220" s="16">
        <v>3708</v>
      </c>
      <c r="E220" s="16">
        <v>1479.74</v>
      </c>
      <c r="F220" s="16">
        <f t="shared" si="9"/>
        <v>39.906688241639699</v>
      </c>
      <c r="G220" s="16">
        <v>2456.98</v>
      </c>
      <c r="H220" s="16">
        <v>4878.0600000000004</v>
      </c>
      <c r="I220" s="16">
        <v>4193.2700000000004</v>
      </c>
      <c r="J220" s="19">
        <f t="shared" si="10"/>
        <v>85.961837287774244</v>
      </c>
      <c r="K220" s="16">
        <v>2520.3000000000002</v>
      </c>
      <c r="L220" s="16">
        <v>5895.1</v>
      </c>
      <c r="M220" s="16">
        <v>3744.06</v>
      </c>
      <c r="N220" s="16">
        <f t="shared" si="11"/>
        <v>63.511390816101496</v>
      </c>
      <c r="O220" s="26"/>
    </row>
    <row r="221" spans="1:15" x14ac:dyDescent="0.25">
      <c r="A221" s="30">
        <v>214</v>
      </c>
      <c r="B221" s="40" t="s">
        <v>599</v>
      </c>
      <c r="C221" s="16">
        <v>948</v>
      </c>
      <c r="D221" s="16">
        <v>1951.41</v>
      </c>
      <c r="E221" s="16">
        <v>1398.6</v>
      </c>
      <c r="F221" s="16">
        <f t="shared" si="9"/>
        <v>71.671253093916704</v>
      </c>
      <c r="G221" s="16">
        <v>944.3</v>
      </c>
      <c r="H221" s="16">
        <v>1415.42</v>
      </c>
      <c r="I221" s="16">
        <v>1209.27</v>
      </c>
      <c r="J221" s="19">
        <f t="shared" si="10"/>
        <v>85.435418462364524</v>
      </c>
      <c r="K221" s="16">
        <v>928.8</v>
      </c>
      <c r="L221" s="16">
        <v>1589.95</v>
      </c>
      <c r="M221" s="16">
        <v>1077.56</v>
      </c>
      <c r="N221" s="16">
        <f t="shared" si="11"/>
        <v>67.773200415107397</v>
      </c>
      <c r="O221" s="26"/>
    </row>
    <row r="222" spans="1:15" x14ac:dyDescent="0.25">
      <c r="A222" s="30">
        <v>215</v>
      </c>
      <c r="B222" s="40" t="s">
        <v>600</v>
      </c>
      <c r="C222" s="16">
        <v>446.11</v>
      </c>
      <c r="D222" s="16">
        <v>2314.9</v>
      </c>
      <c r="E222" s="16">
        <v>2313.98</v>
      </c>
      <c r="F222" s="16">
        <f t="shared" si="9"/>
        <v>99.960257462525377</v>
      </c>
      <c r="G222" s="16">
        <v>353.4</v>
      </c>
      <c r="H222" s="16">
        <v>413.66</v>
      </c>
      <c r="I222" s="16">
        <v>377.1</v>
      </c>
      <c r="J222" s="19">
        <f t="shared" si="10"/>
        <v>91.161823719963252</v>
      </c>
      <c r="K222" s="16">
        <v>388.96</v>
      </c>
      <c r="L222" s="16">
        <v>483.61</v>
      </c>
      <c r="M222" s="16">
        <v>377.39</v>
      </c>
      <c r="N222" s="16">
        <f t="shared" si="11"/>
        <v>78.036020760530178</v>
      </c>
      <c r="O222" s="26"/>
    </row>
    <row r="223" spans="1:15" x14ac:dyDescent="0.25">
      <c r="A223" s="30">
        <v>216</v>
      </c>
      <c r="B223" s="40" t="s">
        <v>587</v>
      </c>
      <c r="C223" s="16">
        <v>1140.73</v>
      </c>
      <c r="D223" s="16">
        <v>1553.77</v>
      </c>
      <c r="E223" s="16">
        <v>1238.42</v>
      </c>
      <c r="F223" s="16">
        <f t="shared" si="9"/>
        <v>79.704203324816419</v>
      </c>
      <c r="G223" s="16">
        <v>1163.9000000000001</v>
      </c>
      <c r="H223" s="16">
        <v>1490.76</v>
      </c>
      <c r="I223" s="16">
        <v>1043.1400000000001</v>
      </c>
      <c r="J223" s="19">
        <f t="shared" si="10"/>
        <v>69.973704687541925</v>
      </c>
      <c r="K223" s="16">
        <v>1244.0899999999999</v>
      </c>
      <c r="L223" s="16">
        <v>1850.16</v>
      </c>
      <c r="M223" s="16">
        <v>930.31</v>
      </c>
      <c r="N223" s="16">
        <f t="shared" si="11"/>
        <v>50.282678254853629</v>
      </c>
      <c r="O223" s="26"/>
    </row>
    <row r="224" spans="1:15" x14ac:dyDescent="0.25">
      <c r="A224" s="30">
        <v>217</v>
      </c>
      <c r="B224" s="40" t="s">
        <v>601</v>
      </c>
      <c r="C224" s="16">
        <v>307.20999999999998</v>
      </c>
      <c r="D224" s="16">
        <v>2365.16</v>
      </c>
      <c r="E224" s="16">
        <v>2304.25</v>
      </c>
      <c r="F224" s="16">
        <f t="shared" si="9"/>
        <v>97.424698540479298</v>
      </c>
      <c r="G224" s="16">
        <v>408.5</v>
      </c>
      <c r="H224" s="16">
        <v>484.31</v>
      </c>
      <c r="I224" s="16">
        <v>365.78</v>
      </c>
      <c r="J224" s="19">
        <f t="shared" si="10"/>
        <v>75.526006070492031</v>
      </c>
      <c r="K224" s="16">
        <v>465.03</v>
      </c>
      <c r="L224" s="16">
        <v>835.02</v>
      </c>
      <c r="M224" s="16">
        <v>587.5</v>
      </c>
      <c r="N224" s="16">
        <f t="shared" si="11"/>
        <v>70.357596225240115</v>
      </c>
      <c r="O224" s="26"/>
    </row>
    <row r="225" spans="1:15" x14ac:dyDescent="0.25">
      <c r="A225" s="30">
        <v>218</v>
      </c>
      <c r="B225" s="40" t="s">
        <v>602</v>
      </c>
      <c r="C225" s="16">
        <v>537.98</v>
      </c>
      <c r="D225" s="16">
        <v>339.16</v>
      </c>
      <c r="E225" s="16">
        <v>297.76</v>
      </c>
      <c r="F225" s="16">
        <f t="shared" si="9"/>
        <v>87.79337185988912</v>
      </c>
      <c r="G225" s="16">
        <v>544.45000000000005</v>
      </c>
      <c r="H225" s="16">
        <v>704.39</v>
      </c>
      <c r="I225" s="16">
        <v>444.19</v>
      </c>
      <c r="J225" s="19">
        <f t="shared" si="10"/>
        <v>63.060236516702396</v>
      </c>
      <c r="K225" s="16">
        <v>520.5</v>
      </c>
      <c r="L225" s="16">
        <v>1043.44</v>
      </c>
      <c r="M225" s="16">
        <v>561.74</v>
      </c>
      <c r="N225" s="16">
        <f t="shared" si="11"/>
        <v>53.835390630989799</v>
      </c>
      <c r="O225" s="26"/>
    </row>
    <row r="226" spans="1:15" x14ac:dyDescent="0.25">
      <c r="A226" s="30">
        <v>219</v>
      </c>
      <c r="B226" s="40" t="s">
        <v>603</v>
      </c>
      <c r="C226" s="16">
        <v>1232.1400000000001</v>
      </c>
      <c r="D226" s="16">
        <v>13024.53</v>
      </c>
      <c r="E226" s="16">
        <v>2861.34</v>
      </c>
      <c r="F226" s="16">
        <f t="shared" si="9"/>
        <v>21.96885415443014</v>
      </c>
      <c r="G226" s="16">
        <v>1211.5</v>
      </c>
      <c r="H226" s="16">
        <v>2433.7600000000002</v>
      </c>
      <c r="I226" s="16">
        <v>2430.86</v>
      </c>
      <c r="J226" s="19">
        <f t="shared" si="10"/>
        <v>99.880842811123529</v>
      </c>
      <c r="K226" s="16">
        <v>1297.43</v>
      </c>
      <c r="L226" s="16">
        <v>13384.33</v>
      </c>
      <c r="M226" s="16">
        <v>13193.21</v>
      </c>
      <c r="N226" s="16">
        <f t="shared" si="11"/>
        <v>98.572061507748231</v>
      </c>
      <c r="O226" s="26"/>
    </row>
    <row r="227" spans="1:15" x14ac:dyDescent="0.25">
      <c r="A227" s="30">
        <v>220</v>
      </c>
      <c r="B227" s="40" t="s">
        <v>604</v>
      </c>
      <c r="C227" s="16">
        <v>1170.53</v>
      </c>
      <c r="D227" s="16">
        <v>1200.27</v>
      </c>
      <c r="E227" s="16">
        <v>1019.73</v>
      </c>
      <c r="F227" s="16">
        <f t="shared" si="9"/>
        <v>84.958384363518206</v>
      </c>
      <c r="G227" s="16">
        <v>1212.8900000000001</v>
      </c>
      <c r="H227" s="16">
        <v>5589.22</v>
      </c>
      <c r="I227" s="16">
        <v>5252.54</v>
      </c>
      <c r="J227" s="19">
        <f t="shared" si="10"/>
        <v>93.976261446140967</v>
      </c>
      <c r="K227" s="16">
        <v>1476.3</v>
      </c>
      <c r="L227" s="16">
        <v>4135.51</v>
      </c>
      <c r="M227" s="16">
        <v>3526.33</v>
      </c>
      <c r="N227" s="16">
        <f t="shared" si="11"/>
        <v>85.269531448358237</v>
      </c>
      <c r="O227" s="26"/>
    </row>
    <row r="228" spans="1:15" x14ac:dyDescent="0.25">
      <c r="A228" s="30">
        <v>221</v>
      </c>
      <c r="B228" s="40" t="s">
        <v>605</v>
      </c>
      <c r="C228" s="16">
        <v>648.78</v>
      </c>
      <c r="D228" s="16">
        <v>3279.95</v>
      </c>
      <c r="E228" s="16">
        <v>3209.49</v>
      </c>
      <c r="F228" s="16">
        <f t="shared" si="9"/>
        <v>97.851796521288435</v>
      </c>
      <c r="G228" s="16">
        <v>717.82</v>
      </c>
      <c r="H228" s="16">
        <v>748.07</v>
      </c>
      <c r="I228" s="16">
        <v>362.62</v>
      </c>
      <c r="J228" s="19">
        <f t="shared" si="10"/>
        <v>48.474073281912119</v>
      </c>
      <c r="K228" s="16">
        <v>788.8</v>
      </c>
      <c r="L228" s="16">
        <v>1269.54</v>
      </c>
      <c r="M228" s="16">
        <v>198.24</v>
      </c>
      <c r="N228" s="16">
        <f t="shared" si="11"/>
        <v>15.615104683586182</v>
      </c>
      <c r="O228" s="26"/>
    </row>
    <row r="229" spans="1:15" x14ac:dyDescent="0.25">
      <c r="A229" s="30">
        <v>222</v>
      </c>
      <c r="B229" s="40" t="s">
        <v>606</v>
      </c>
      <c r="C229" s="16">
        <v>187.6</v>
      </c>
      <c r="D229" s="16">
        <v>196.14</v>
      </c>
      <c r="E229" s="16">
        <v>127.33</v>
      </c>
      <c r="F229" s="16">
        <f t="shared" si="9"/>
        <v>64.91791577444684</v>
      </c>
      <c r="G229" s="16">
        <v>184.4</v>
      </c>
      <c r="H229" s="16">
        <v>1031.92</v>
      </c>
      <c r="I229" s="16">
        <v>982.58</v>
      </c>
      <c r="J229" s="19">
        <f t="shared" si="10"/>
        <v>95.21862159857352</v>
      </c>
      <c r="K229" s="16">
        <v>193</v>
      </c>
      <c r="L229" s="16">
        <v>276.60000000000002</v>
      </c>
      <c r="M229" s="16">
        <v>161.36000000000001</v>
      </c>
      <c r="N229" s="16">
        <f t="shared" si="11"/>
        <v>58.336948662328268</v>
      </c>
      <c r="O229" s="26"/>
    </row>
    <row r="230" spans="1:15" x14ac:dyDescent="0.25">
      <c r="A230" s="30">
        <v>223</v>
      </c>
      <c r="B230" s="40" t="s">
        <v>607</v>
      </c>
      <c r="C230" s="16">
        <v>2186.08</v>
      </c>
      <c r="D230" s="16">
        <v>9885.9699999999993</v>
      </c>
      <c r="E230" s="16">
        <v>9177.49</v>
      </c>
      <c r="F230" s="16">
        <f t="shared" si="9"/>
        <v>92.833480174429013</v>
      </c>
      <c r="G230" s="16">
        <v>2875.87</v>
      </c>
      <c r="H230" s="16">
        <v>5654.65</v>
      </c>
      <c r="I230" s="16">
        <v>5562.35</v>
      </c>
      <c r="J230" s="19">
        <f t="shared" si="10"/>
        <v>98.367715066361328</v>
      </c>
      <c r="K230" s="16">
        <v>2281.91</v>
      </c>
      <c r="L230" s="16">
        <v>6170.94</v>
      </c>
      <c r="M230" s="16">
        <v>6043.77</v>
      </c>
      <c r="N230" s="16">
        <f t="shared" si="11"/>
        <v>97.939211854271818</v>
      </c>
      <c r="O230" s="26"/>
    </row>
    <row r="231" spans="1:15" x14ac:dyDescent="0.25">
      <c r="A231" s="30">
        <v>224</v>
      </c>
      <c r="B231" s="40" t="s">
        <v>608</v>
      </c>
      <c r="C231" s="16">
        <v>3189.17</v>
      </c>
      <c r="D231" s="16">
        <v>9906.68</v>
      </c>
      <c r="E231" s="16">
        <v>5125.03</v>
      </c>
      <c r="F231" s="16">
        <f t="shared" si="9"/>
        <v>51.733073037586749</v>
      </c>
      <c r="G231" s="16">
        <v>3040.82</v>
      </c>
      <c r="H231" s="16">
        <v>7092.76</v>
      </c>
      <c r="I231" s="16">
        <v>6142.21</v>
      </c>
      <c r="J231" s="19">
        <f t="shared" si="10"/>
        <v>86.598305878106686</v>
      </c>
      <c r="K231" s="16">
        <v>3344.8</v>
      </c>
      <c r="L231" s="16">
        <v>13153.69</v>
      </c>
      <c r="M231" s="16">
        <v>12589.85</v>
      </c>
      <c r="N231" s="16">
        <f t="shared" si="11"/>
        <v>95.713446188864111</v>
      </c>
      <c r="O231" s="26"/>
    </row>
    <row r="232" spans="1:15" x14ac:dyDescent="0.25">
      <c r="A232" s="30">
        <v>225</v>
      </c>
      <c r="B232" s="40" t="s">
        <v>609</v>
      </c>
      <c r="C232" s="16">
        <v>3905.65</v>
      </c>
      <c r="D232" s="16">
        <v>9366.0400000000009</v>
      </c>
      <c r="E232" s="16">
        <v>8706.44</v>
      </c>
      <c r="F232" s="16">
        <f t="shared" si="9"/>
        <v>92.957535949024333</v>
      </c>
      <c r="G232" s="16">
        <v>3513.9</v>
      </c>
      <c r="H232" s="16">
        <v>5655.57</v>
      </c>
      <c r="I232" s="16">
        <v>5329.3</v>
      </c>
      <c r="J232" s="19">
        <f t="shared" si="10"/>
        <v>94.230997052463323</v>
      </c>
      <c r="K232" s="16">
        <v>4115.2</v>
      </c>
      <c r="L232" s="16">
        <v>9230.24</v>
      </c>
      <c r="M232" s="16">
        <v>8971.52</v>
      </c>
      <c r="N232" s="16">
        <f t="shared" si="11"/>
        <v>97.197039296919698</v>
      </c>
      <c r="O232" s="26"/>
    </row>
    <row r="233" spans="1:15" x14ac:dyDescent="0.25">
      <c r="A233" s="30">
        <v>226</v>
      </c>
      <c r="B233" s="40" t="s">
        <v>590</v>
      </c>
      <c r="C233" s="16">
        <v>3489.49</v>
      </c>
      <c r="D233" s="16">
        <v>3137.24</v>
      </c>
      <c r="E233" s="16">
        <v>2930.36</v>
      </c>
      <c r="F233" s="16">
        <f t="shared" si="9"/>
        <v>93.405668676926226</v>
      </c>
      <c r="G233" s="16">
        <v>3403.86</v>
      </c>
      <c r="H233" s="16">
        <v>3950.63</v>
      </c>
      <c r="I233" s="16">
        <v>3492.09</v>
      </c>
      <c r="J233" s="19">
        <f t="shared" si="10"/>
        <v>88.393243609247136</v>
      </c>
      <c r="K233" s="16">
        <v>3763.37</v>
      </c>
      <c r="L233" s="16">
        <v>9292.67</v>
      </c>
      <c r="M233" s="16">
        <v>8290.56</v>
      </c>
      <c r="N233" s="16">
        <f t="shared" si="11"/>
        <v>89.216124106419358</v>
      </c>
      <c r="O233" s="26"/>
    </row>
    <row r="234" spans="1:15" x14ac:dyDescent="0.25">
      <c r="A234" s="30">
        <v>227</v>
      </c>
      <c r="B234" s="40" t="s">
        <v>610</v>
      </c>
      <c r="C234" s="16">
        <v>1111.53</v>
      </c>
      <c r="D234" s="16">
        <v>2254.04</v>
      </c>
      <c r="E234" s="16">
        <v>1858.69</v>
      </c>
      <c r="F234" s="16">
        <f t="shared" si="9"/>
        <v>82.460382246987635</v>
      </c>
      <c r="G234" s="16">
        <v>1141.1199999999999</v>
      </c>
      <c r="H234" s="16">
        <v>9986.42</v>
      </c>
      <c r="I234" s="16">
        <v>9909.1299999999992</v>
      </c>
      <c r="J234" s="19">
        <f t="shared" si="10"/>
        <v>99.226048974507378</v>
      </c>
      <c r="K234" s="16">
        <v>1327.5</v>
      </c>
      <c r="L234" s="16">
        <v>1635.58</v>
      </c>
      <c r="M234" s="16">
        <v>1110.69</v>
      </c>
      <c r="N234" s="16">
        <f t="shared" si="11"/>
        <v>67.908020396434296</v>
      </c>
      <c r="O234" s="26"/>
    </row>
    <row r="235" spans="1:15" x14ac:dyDescent="0.25">
      <c r="A235" s="30">
        <v>228</v>
      </c>
      <c r="B235" s="40" t="s">
        <v>611</v>
      </c>
      <c r="C235" s="16">
        <v>4788.1400000000003</v>
      </c>
      <c r="D235" s="16">
        <v>7212.51</v>
      </c>
      <c r="E235" s="16">
        <v>3393.24</v>
      </c>
      <c r="F235" s="16">
        <f t="shared" si="9"/>
        <v>47.046589883410903</v>
      </c>
      <c r="G235" s="16">
        <v>3589.48</v>
      </c>
      <c r="H235" s="16">
        <v>7879.11</v>
      </c>
      <c r="I235" s="16">
        <v>5476.43</v>
      </c>
      <c r="J235" s="19">
        <f t="shared" si="10"/>
        <v>69.505692901863299</v>
      </c>
      <c r="K235" s="16">
        <v>3902</v>
      </c>
      <c r="L235" s="16">
        <v>13809.02</v>
      </c>
      <c r="M235" s="16">
        <v>13382.77</v>
      </c>
      <c r="N235" s="16">
        <f t="shared" si="11"/>
        <v>96.913249455790492</v>
      </c>
      <c r="O235" s="26"/>
    </row>
    <row r="236" spans="1:15" x14ac:dyDescent="0.25">
      <c r="A236" s="30">
        <v>229</v>
      </c>
      <c r="B236" s="40" t="s">
        <v>589</v>
      </c>
      <c r="C236" s="16">
        <v>2534.92</v>
      </c>
      <c r="D236" s="16">
        <v>2364.41</v>
      </c>
      <c r="E236" s="16">
        <v>1825.4</v>
      </c>
      <c r="F236" s="16">
        <f t="shared" si="9"/>
        <v>77.203192339738038</v>
      </c>
      <c r="G236" s="16">
        <v>2495.91</v>
      </c>
      <c r="H236" s="16">
        <v>3251.92</v>
      </c>
      <c r="I236" s="16">
        <v>1844.97</v>
      </c>
      <c r="J236" s="19">
        <f t="shared" si="10"/>
        <v>56.734790523752125</v>
      </c>
      <c r="K236" s="16">
        <v>2698.3</v>
      </c>
      <c r="L236" s="16">
        <v>7704.08</v>
      </c>
      <c r="M236" s="16">
        <v>6691.87</v>
      </c>
      <c r="N236" s="16">
        <f t="shared" si="11"/>
        <v>86.861377348106458</v>
      </c>
      <c r="O236" s="26"/>
    </row>
    <row r="237" spans="1:15" x14ac:dyDescent="0.25">
      <c r="A237" s="30"/>
      <c r="B237" s="41" t="s">
        <v>530</v>
      </c>
      <c r="C237" s="88">
        <f>SUM(C8:C236)</f>
        <v>8440509.6217699982</v>
      </c>
      <c r="D237" s="88">
        <f>SUM(D8:D236)</f>
        <v>17412938.769080002</v>
      </c>
      <c r="E237" s="88">
        <f>SUM(E8:E236)</f>
        <v>15867469.098360004</v>
      </c>
      <c r="F237" s="88">
        <f t="shared" si="9"/>
        <v>91.124590218715554</v>
      </c>
      <c r="G237" s="88">
        <f>SUM(G8:G236)</f>
        <v>7159425.9555300009</v>
      </c>
      <c r="H237" s="88">
        <f>SUM(H8:H236)</f>
        <v>11275264.993049998</v>
      </c>
      <c r="I237" s="88">
        <f>SUM(I8:I236)</f>
        <v>9917011.2590599991</v>
      </c>
      <c r="J237" s="89">
        <f t="shared" si="10"/>
        <v>87.953686810667264</v>
      </c>
      <c r="K237" s="88">
        <f>SUM(K8:K236)</f>
        <v>7932056.5233500004</v>
      </c>
      <c r="L237" s="88">
        <f>SUM(L8:L236)</f>
        <v>14488112.506219991</v>
      </c>
      <c r="M237" s="88">
        <f>SUM(M8:M236)</f>
        <v>13999774.771690002</v>
      </c>
      <c r="N237" s="88">
        <f t="shared" si="11"/>
        <v>96.629390237545863</v>
      </c>
      <c r="O237" s="26"/>
    </row>
    <row r="238" spans="1:15" x14ac:dyDescent="0.25">
      <c r="A238" s="169"/>
      <c r="B238" s="142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</row>
    <row r="239" spans="1:15" x14ac:dyDescent="0.25">
      <c r="A239" s="169"/>
      <c r="B239" s="142"/>
      <c r="C239" s="143"/>
      <c r="D239" s="143"/>
      <c r="E239" s="143"/>
      <c r="F239" s="143"/>
      <c r="G239" s="143"/>
      <c r="H239" s="143"/>
      <c r="I239" s="143"/>
      <c r="J239" s="144"/>
      <c r="K239" s="143"/>
      <c r="L239" s="143"/>
      <c r="M239" s="143"/>
      <c r="N239" s="143"/>
    </row>
    <row r="240" spans="1:15" x14ac:dyDescent="0.25">
      <c r="A240" s="169"/>
      <c r="B240" s="145" t="s">
        <v>569</v>
      </c>
      <c r="C240" s="143"/>
      <c r="D240" s="143"/>
      <c r="E240" s="143"/>
      <c r="F240" s="143"/>
      <c r="G240" s="143"/>
      <c r="H240" s="143"/>
      <c r="I240" s="143"/>
      <c r="J240" s="144"/>
      <c r="K240" s="143"/>
      <c r="L240" s="143"/>
      <c r="M240" s="143"/>
      <c r="N240" s="143"/>
    </row>
    <row r="241" spans="1:14" x14ac:dyDescent="0.25">
      <c r="A241" s="169"/>
      <c r="B241" s="145" t="s">
        <v>570</v>
      </c>
      <c r="C241" s="143"/>
      <c r="D241" s="143"/>
      <c r="E241" s="143"/>
      <c r="F241" s="143"/>
      <c r="G241" s="143"/>
      <c r="H241" s="143"/>
      <c r="I241" s="143"/>
      <c r="J241" s="144"/>
      <c r="K241" s="143"/>
      <c r="L241" s="143"/>
      <c r="M241" s="143"/>
      <c r="N241" s="143"/>
    </row>
    <row r="242" spans="1:14" x14ac:dyDescent="0.25">
      <c r="A242" s="169"/>
      <c r="B242" s="7" t="s">
        <v>628</v>
      </c>
      <c r="C242" s="143"/>
      <c r="D242" s="143"/>
      <c r="E242" s="143"/>
      <c r="F242" s="143"/>
      <c r="G242" s="143"/>
      <c r="H242" s="143"/>
      <c r="I242" s="143"/>
      <c r="J242" s="144"/>
      <c r="K242" s="143"/>
      <c r="L242" s="143"/>
      <c r="M242" s="143"/>
      <c r="N242" s="143"/>
    </row>
  </sheetData>
  <mergeCells count="8">
    <mergeCell ref="A5:N5"/>
    <mergeCell ref="B3:N4"/>
    <mergeCell ref="B1:N1"/>
    <mergeCell ref="A6:A7"/>
    <mergeCell ref="B6:B7"/>
    <mergeCell ref="G6:J6"/>
    <mergeCell ref="K6:N6"/>
    <mergeCell ref="C6:F6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5"/>
  <sheetViews>
    <sheetView view="pageBreakPreview" zoomScale="85" zoomScaleNormal="85" zoomScaleSheetLayoutView="85" workbookViewId="0">
      <pane xSplit="1" ySplit="6" topLeftCell="B711" activePane="bottomRight" state="frozen"/>
      <selection pane="topRight" activeCell="B1" sqref="B1"/>
      <selection pane="bottomLeft" activeCell="A7" sqref="A7"/>
      <selection pane="bottomRight" activeCell="B1" sqref="B1:E1"/>
    </sheetView>
  </sheetViews>
  <sheetFormatPr defaultColWidth="9.140625" defaultRowHeight="15.75" x14ac:dyDescent="0.25"/>
  <cols>
    <col min="1" max="1" width="5.85546875" style="80" customWidth="1"/>
    <col min="2" max="2" width="75.85546875" style="5" customWidth="1"/>
    <col min="3" max="3" width="22.42578125" style="5" customWidth="1"/>
    <col min="4" max="4" width="19.42578125" style="5" customWidth="1"/>
    <col min="5" max="5" width="20.42578125" style="5" customWidth="1"/>
    <col min="6" max="6" width="14.7109375" style="8" bestFit="1" customWidth="1"/>
    <col min="7" max="16384" width="9.140625" style="8"/>
  </cols>
  <sheetData>
    <row r="1" spans="1:5" x14ac:dyDescent="0.25">
      <c r="B1" s="198" t="s">
        <v>552</v>
      </c>
      <c r="C1" s="199"/>
      <c r="D1" s="199"/>
      <c r="E1" s="199"/>
    </row>
    <row r="2" spans="1:5" x14ac:dyDescent="0.25">
      <c r="B2" s="91"/>
    </row>
    <row r="3" spans="1:5" x14ac:dyDescent="0.25">
      <c r="B3" s="200" t="s">
        <v>477</v>
      </c>
      <c r="C3" s="201"/>
      <c r="D3" s="201"/>
      <c r="E3" s="201"/>
    </row>
    <row r="4" spans="1:5" x14ac:dyDescent="0.25">
      <c r="B4" s="91"/>
    </row>
    <row r="5" spans="1:5" x14ac:dyDescent="0.25">
      <c r="A5" s="148"/>
      <c r="B5" s="202" t="s">
        <v>412</v>
      </c>
      <c r="C5" s="203"/>
      <c r="D5" s="203"/>
      <c r="E5" s="203"/>
    </row>
    <row r="6" spans="1:5" x14ac:dyDescent="0.25">
      <c r="A6" s="150"/>
      <c r="B6" s="130" t="s">
        <v>413</v>
      </c>
      <c r="C6" s="130" t="s">
        <v>196</v>
      </c>
      <c r="D6" s="130" t="s">
        <v>197</v>
      </c>
      <c r="E6" s="130" t="s">
        <v>198</v>
      </c>
    </row>
    <row r="7" spans="1:5" ht="15.75" customHeight="1" x14ac:dyDescent="0.25">
      <c r="A7" s="129"/>
      <c r="B7" s="136" t="s">
        <v>478</v>
      </c>
      <c r="C7" s="151">
        <f>C8</f>
        <v>477333.23</v>
      </c>
      <c r="D7" s="151">
        <f>D8</f>
        <v>494158.82</v>
      </c>
      <c r="E7" s="151">
        <f>E8</f>
        <v>442413.63</v>
      </c>
    </row>
    <row r="8" spans="1:5" x14ac:dyDescent="0.25">
      <c r="A8" s="129">
        <v>1</v>
      </c>
      <c r="B8" s="96" t="s">
        <v>414</v>
      </c>
      <c r="C8" s="116">
        <v>477333.23</v>
      </c>
      <c r="D8" s="116">
        <v>494158.82</v>
      </c>
      <c r="E8" s="116">
        <v>442413.63</v>
      </c>
    </row>
    <row r="9" spans="1:5" ht="85.5" x14ac:dyDescent="0.25">
      <c r="A9" s="129"/>
      <c r="B9" s="136" t="s">
        <v>479</v>
      </c>
      <c r="C9" s="151">
        <f>C10</f>
        <v>9017.94</v>
      </c>
      <c r="D9" s="151">
        <f>D10</f>
        <v>37388.89</v>
      </c>
      <c r="E9" s="151">
        <f>E10</f>
        <v>32147.07</v>
      </c>
    </row>
    <row r="10" spans="1:5" x14ac:dyDescent="0.25">
      <c r="A10" s="129">
        <v>1</v>
      </c>
      <c r="B10" s="96" t="s">
        <v>414</v>
      </c>
      <c r="C10" s="116">
        <v>9017.94</v>
      </c>
      <c r="D10" s="116">
        <v>37388.89</v>
      </c>
      <c r="E10" s="116">
        <v>32147.07</v>
      </c>
    </row>
    <row r="11" spans="1:5" ht="28.5" x14ac:dyDescent="0.25">
      <c r="A11" s="129"/>
      <c r="B11" s="136" t="s">
        <v>480</v>
      </c>
      <c r="C11" s="151">
        <f>C12</f>
        <v>7.01</v>
      </c>
      <c r="D11" s="151">
        <f>D12</f>
        <v>53.09</v>
      </c>
      <c r="E11" s="151">
        <f>E12</f>
        <v>28932.84</v>
      </c>
    </row>
    <row r="12" spans="1:5" x14ac:dyDescent="0.25">
      <c r="A12" s="129">
        <v>1</v>
      </c>
      <c r="B12" s="96" t="s">
        <v>414</v>
      </c>
      <c r="C12" s="116">
        <v>7.01</v>
      </c>
      <c r="D12" s="116">
        <v>53.09</v>
      </c>
      <c r="E12" s="116">
        <v>28932.84</v>
      </c>
    </row>
    <row r="13" spans="1:5" ht="57" x14ac:dyDescent="0.25">
      <c r="A13" s="129"/>
      <c r="B13" s="136" t="s">
        <v>481</v>
      </c>
      <c r="C13" s="151">
        <f>C14</f>
        <v>14930</v>
      </c>
      <c r="D13" s="151">
        <f>D14</f>
        <v>7150.9</v>
      </c>
      <c r="E13" s="151">
        <f>E14</f>
        <v>7070.12</v>
      </c>
    </row>
    <row r="14" spans="1:5" x14ac:dyDescent="0.25">
      <c r="A14" s="129">
        <v>1</v>
      </c>
      <c r="B14" s="96" t="s">
        <v>414</v>
      </c>
      <c r="C14" s="116">
        <v>14930</v>
      </c>
      <c r="D14" s="116">
        <v>7150.9</v>
      </c>
      <c r="E14" s="116">
        <v>7070.12</v>
      </c>
    </row>
    <row r="15" spans="1:5" ht="42.75" x14ac:dyDescent="0.25">
      <c r="A15" s="129"/>
      <c r="B15" s="136" t="s">
        <v>482</v>
      </c>
      <c r="C15" s="151">
        <f>C16</f>
        <v>16.649999999999999</v>
      </c>
      <c r="D15" s="151">
        <f>D16</f>
        <v>283.86</v>
      </c>
      <c r="E15" s="151">
        <f>E16</f>
        <v>321.19</v>
      </c>
    </row>
    <row r="16" spans="1:5" x14ac:dyDescent="0.25">
      <c r="A16" s="129">
        <v>1</v>
      </c>
      <c r="B16" s="96" t="s">
        <v>414</v>
      </c>
      <c r="C16" s="116">
        <v>16.649999999999999</v>
      </c>
      <c r="D16" s="116">
        <v>283.86</v>
      </c>
      <c r="E16" s="116">
        <v>321.19</v>
      </c>
    </row>
    <row r="17" spans="1:5" ht="42.75" x14ac:dyDescent="0.25">
      <c r="A17" s="129"/>
      <c r="B17" s="136" t="s">
        <v>483</v>
      </c>
      <c r="C17" s="151">
        <f>C18</f>
        <v>0</v>
      </c>
      <c r="D17" s="151">
        <f>D18</f>
        <v>643.48</v>
      </c>
      <c r="E17" s="151">
        <f>E18</f>
        <v>33839.17</v>
      </c>
    </row>
    <row r="18" spans="1:5" x14ac:dyDescent="0.25">
      <c r="A18" s="129">
        <v>1</v>
      </c>
      <c r="B18" s="96" t="s">
        <v>414</v>
      </c>
      <c r="C18" s="116">
        <v>0</v>
      </c>
      <c r="D18" s="116">
        <v>643.48</v>
      </c>
      <c r="E18" s="116">
        <v>33839.17</v>
      </c>
    </row>
    <row r="19" spans="1:5" ht="28.5" x14ac:dyDescent="0.25">
      <c r="A19" s="129"/>
      <c r="B19" s="136" t="s">
        <v>484</v>
      </c>
      <c r="C19" s="151">
        <f>C20</f>
        <v>9276758.3399999999</v>
      </c>
      <c r="D19" s="151">
        <f>D20</f>
        <v>2525765.17</v>
      </c>
      <c r="E19" s="151">
        <f>E20</f>
        <v>2342580</v>
      </c>
    </row>
    <row r="20" spans="1:5" x14ac:dyDescent="0.25">
      <c r="A20" s="129">
        <v>1</v>
      </c>
      <c r="B20" s="96" t="s">
        <v>414</v>
      </c>
      <c r="C20" s="116">
        <v>9276758.3399999999</v>
      </c>
      <c r="D20" s="116">
        <v>2525765.17</v>
      </c>
      <c r="E20" s="116">
        <v>2342580</v>
      </c>
    </row>
    <row r="21" spans="1:5" ht="72" customHeight="1" x14ac:dyDescent="0.25">
      <c r="A21" s="129"/>
      <c r="B21" s="136" t="s">
        <v>540</v>
      </c>
      <c r="C21" s="151">
        <f>SUM(C22:C250)</f>
        <v>3400710.9928699993</v>
      </c>
      <c r="D21" s="151">
        <f>SUM(D22:D250)</f>
        <v>4049005.2924199989</v>
      </c>
      <c r="E21" s="151">
        <f>SUM(E22:E250)</f>
        <v>5941266.5569899976</v>
      </c>
    </row>
    <row r="22" spans="1:5" ht="14.25" customHeight="1" x14ac:dyDescent="0.25">
      <c r="A22" s="150">
        <v>1</v>
      </c>
      <c r="B22" s="98" t="s">
        <v>414</v>
      </c>
      <c r="C22" s="116">
        <v>3126233.61</v>
      </c>
      <c r="D22" s="116">
        <v>3736994.46</v>
      </c>
      <c r="E22" s="116">
        <v>5561449.6100000003</v>
      </c>
    </row>
    <row r="23" spans="1:5" x14ac:dyDescent="0.25">
      <c r="A23" s="150">
        <v>2</v>
      </c>
      <c r="B23" s="96" t="s">
        <v>1</v>
      </c>
      <c r="C23" s="116">
        <v>5996.93</v>
      </c>
      <c r="D23" s="116">
        <v>6835.42</v>
      </c>
      <c r="E23" s="116">
        <v>8392.36</v>
      </c>
    </row>
    <row r="24" spans="1:5" x14ac:dyDescent="0.25">
      <c r="A24" s="150">
        <v>3</v>
      </c>
      <c r="B24" s="96" t="s">
        <v>2</v>
      </c>
      <c r="C24" s="116">
        <v>2185.61</v>
      </c>
      <c r="D24" s="116">
        <v>2490.52</v>
      </c>
      <c r="E24" s="116">
        <v>3059.08</v>
      </c>
    </row>
    <row r="25" spans="1:5" x14ac:dyDescent="0.25">
      <c r="A25" s="150">
        <v>4</v>
      </c>
      <c r="B25" s="96" t="s">
        <v>3</v>
      </c>
      <c r="C25" s="116">
        <v>1851.7</v>
      </c>
      <c r="D25" s="116">
        <v>2108.84</v>
      </c>
      <c r="E25" s="116">
        <v>2590.9899999999998</v>
      </c>
    </row>
    <row r="26" spans="1:5" x14ac:dyDescent="0.25">
      <c r="A26" s="150">
        <v>5</v>
      </c>
      <c r="B26" s="96" t="s">
        <v>4</v>
      </c>
      <c r="C26" s="116">
        <v>404.74</v>
      </c>
      <c r="D26" s="116">
        <v>458.78</v>
      </c>
      <c r="E26" s="116">
        <v>562.64</v>
      </c>
    </row>
    <row r="27" spans="1:5" x14ac:dyDescent="0.25">
      <c r="A27" s="150">
        <v>6</v>
      </c>
      <c r="B27" s="96" t="s">
        <v>12</v>
      </c>
      <c r="C27" s="116">
        <v>961.26</v>
      </c>
      <c r="D27" s="116">
        <v>1094.9000000000001</v>
      </c>
      <c r="E27" s="116">
        <v>1347.51</v>
      </c>
    </row>
    <row r="28" spans="1:5" x14ac:dyDescent="0.25">
      <c r="A28" s="150">
        <v>7</v>
      </c>
      <c r="B28" s="96" t="s">
        <v>6</v>
      </c>
      <c r="C28" s="116">
        <v>1244.58</v>
      </c>
      <c r="D28" s="116">
        <v>1418.75</v>
      </c>
      <c r="E28" s="116">
        <v>1739.93</v>
      </c>
    </row>
    <row r="29" spans="1:5" x14ac:dyDescent="0.25">
      <c r="A29" s="150">
        <v>8</v>
      </c>
      <c r="B29" s="96" t="s">
        <v>7</v>
      </c>
      <c r="C29" s="116">
        <v>239.47</v>
      </c>
      <c r="D29" s="116">
        <v>269.82</v>
      </c>
      <c r="E29" s="116">
        <v>330.97</v>
      </c>
    </row>
    <row r="30" spans="1:5" x14ac:dyDescent="0.25">
      <c r="A30" s="150">
        <v>9</v>
      </c>
      <c r="B30" s="96" t="s">
        <v>8</v>
      </c>
      <c r="C30" s="116">
        <v>2570.11</v>
      </c>
      <c r="D30" s="116">
        <v>2930.02</v>
      </c>
      <c r="E30" s="116">
        <v>3598.08</v>
      </c>
    </row>
    <row r="31" spans="1:5" x14ac:dyDescent="0.25">
      <c r="A31" s="150">
        <v>10</v>
      </c>
      <c r="B31" s="96" t="s">
        <v>9</v>
      </c>
      <c r="C31" s="116">
        <v>239.47</v>
      </c>
      <c r="D31" s="116">
        <v>273.73</v>
      </c>
      <c r="E31" s="116">
        <v>335.69</v>
      </c>
    </row>
    <row r="32" spans="1:5" x14ac:dyDescent="0.25">
      <c r="A32" s="150">
        <v>11</v>
      </c>
      <c r="B32" s="96" t="s">
        <v>10</v>
      </c>
      <c r="C32" s="116">
        <v>1210.8499999999999</v>
      </c>
      <c r="D32" s="116">
        <v>1379.94</v>
      </c>
      <c r="E32" s="116">
        <v>1692.66</v>
      </c>
    </row>
    <row r="33" spans="1:5" x14ac:dyDescent="0.25">
      <c r="A33" s="150">
        <v>12</v>
      </c>
      <c r="B33" s="96" t="s">
        <v>11</v>
      </c>
      <c r="C33" s="116">
        <v>991.62</v>
      </c>
      <c r="D33" s="116">
        <v>1129.5999999999999</v>
      </c>
      <c r="E33" s="116">
        <v>1390.06</v>
      </c>
    </row>
    <row r="34" spans="1:5" x14ac:dyDescent="0.25">
      <c r="A34" s="150">
        <v>13</v>
      </c>
      <c r="B34" s="96" t="s">
        <v>210</v>
      </c>
      <c r="C34" s="116">
        <v>553.15</v>
      </c>
      <c r="D34" s="116">
        <v>628.41</v>
      </c>
      <c r="E34" s="116">
        <v>770.68</v>
      </c>
    </row>
    <row r="35" spans="1:5" x14ac:dyDescent="0.25">
      <c r="A35" s="150">
        <v>14</v>
      </c>
      <c r="B35" s="96" t="s">
        <v>13</v>
      </c>
      <c r="C35" s="116">
        <v>107.93</v>
      </c>
      <c r="D35" s="116">
        <v>123.37</v>
      </c>
      <c r="E35" s="116">
        <v>151.30000000000001</v>
      </c>
    </row>
    <row r="36" spans="1:5" x14ac:dyDescent="0.25">
      <c r="A36" s="150">
        <v>15</v>
      </c>
      <c r="B36" s="96" t="s">
        <v>415</v>
      </c>
      <c r="C36" s="116">
        <v>259.70999999999998</v>
      </c>
      <c r="D36" s="116">
        <v>296.86</v>
      </c>
      <c r="E36" s="116">
        <v>364.06</v>
      </c>
    </row>
    <row r="37" spans="1:5" x14ac:dyDescent="0.25">
      <c r="A37" s="150">
        <v>16</v>
      </c>
      <c r="B37" s="96" t="s">
        <v>15</v>
      </c>
      <c r="C37" s="116">
        <v>69.099999999999994</v>
      </c>
      <c r="D37" s="116">
        <v>330.1</v>
      </c>
      <c r="E37" s="116">
        <v>212.76</v>
      </c>
    </row>
    <row r="38" spans="1:5" x14ac:dyDescent="0.25">
      <c r="A38" s="150">
        <v>17</v>
      </c>
      <c r="B38" s="96" t="s">
        <v>336</v>
      </c>
      <c r="C38" s="116">
        <v>209.45</v>
      </c>
      <c r="D38" s="116">
        <v>259.02999999999997</v>
      </c>
      <c r="E38" s="116">
        <v>297.87</v>
      </c>
    </row>
    <row r="39" spans="1:5" x14ac:dyDescent="0.25">
      <c r="A39" s="150">
        <v>18</v>
      </c>
      <c r="B39" s="96" t="s">
        <v>337</v>
      </c>
      <c r="C39" s="116">
        <v>303.56</v>
      </c>
      <c r="D39" s="116">
        <v>343.12</v>
      </c>
      <c r="E39" s="116">
        <v>420.8</v>
      </c>
    </row>
    <row r="40" spans="1:5" x14ac:dyDescent="0.25">
      <c r="A40" s="150">
        <v>19</v>
      </c>
      <c r="B40" s="96" t="s">
        <v>18</v>
      </c>
      <c r="C40" s="116">
        <v>798.46</v>
      </c>
      <c r="D40" s="116">
        <v>500.9</v>
      </c>
      <c r="E40" s="116">
        <v>1125.29</v>
      </c>
    </row>
    <row r="41" spans="1:5" x14ac:dyDescent="0.25">
      <c r="A41" s="150">
        <v>20</v>
      </c>
      <c r="B41" s="96" t="s">
        <v>19</v>
      </c>
      <c r="C41" s="116">
        <v>2276.67</v>
      </c>
      <c r="D41" s="116">
        <v>2594.61</v>
      </c>
      <c r="E41" s="116">
        <v>3186.73</v>
      </c>
    </row>
    <row r="42" spans="1:5" x14ac:dyDescent="0.25">
      <c r="A42" s="150">
        <v>21</v>
      </c>
      <c r="B42" s="96" t="s">
        <v>338</v>
      </c>
      <c r="C42" s="116">
        <v>657.7</v>
      </c>
      <c r="D42" s="116">
        <v>747.9</v>
      </c>
      <c r="E42" s="116">
        <v>917.3</v>
      </c>
    </row>
    <row r="43" spans="1:5" x14ac:dyDescent="0.25">
      <c r="A43" s="150">
        <v>22</v>
      </c>
      <c r="B43" s="96" t="s">
        <v>35</v>
      </c>
      <c r="C43" s="116">
        <v>2752.2490200000002</v>
      </c>
      <c r="D43" s="116">
        <v>3481.3272200000001</v>
      </c>
      <c r="E43" s="116">
        <v>4274.1969600000002</v>
      </c>
    </row>
    <row r="44" spans="1:5" x14ac:dyDescent="0.25">
      <c r="A44" s="150">
        <v>23</v>
      </c>
      <c r="B44" s="96" t="s">
        <v>490</v>
      </c>
      <c r="C44" s="116">
        <v>1723.5284899999999</v>
      </c>
      <c r="D44" s="116">
        <v>1985.4745500000001</v>
      </c>
      <c r="E44" s="116">
        <v>2439.6964700000003</v>
      </c>
    </row>
    <row r="45" spans="1:5" x14ac:dyDescent="0.25">
      <c r="A45" s="150">
        <v>24</v>
      </c>
      <c r="B45" s="96" t="s">
        <v>491</v>
      </c>
      <c r="C45" s="116">
        <v>860.07780000000002</v>
      </c>
      <c r="D45" s="116">
        <v>979.24374999999998</v>
      </c>
      <c r="E45" s="116">
        <v>1200.93587</v>
      </c>
    </row>
    <row r="46" spans="1:5" x14ac:dyDescent="0.25">
      <c r="A46" s="150">
        <v>25</v>
      </c>
      <c r="B46" s="96" t="s">
        <v>492</v>
      </c>
      <c r="C46" s="116">
        <v>1376.12453</v>
      </c>
      <c r="D46" s="116">
        <v>1569.1031800000001</v>
      </c>
      <c r="E46" s="116">
        <v>1924.33422</v>
      </c>
    </row>
    <row r="47" spans="1:5" x14ac:dyDescent="0.25">
      <c r="A47" s="150">
        <v>26</v>
      </c>
      <c r="B47" s="96" t="s">
        <v>493</v>
      </c>
      <c r="C47" s="116">
        <v>242.84547000000001</v>
      </c>
      <c r="D47" s="116">
        <v>273.72560999999996</v>
      </c>
      <c r="E47" s="116">
        <v>340.42275999999998</v>
      </c>
    </row>
    <row r="48" spans="1:5" x14ac:dyDescent="0.25">
      <c r="A48" s="150">
        <v>27</v>
      </c>
      <c r="B48" s="96" t="s">
        <v>494</v>
      </c>
      <c r="C48" s="116">
        <v>583.50376999999992</v>
      </c>
      <c r="D48" s="116">
        <v>666.96520999999996</v>
      </c>
      <c r="E48" s="116">
        <v>817.96027000000004</v>
      </c>
    </row>
    <row r="49" spans="1:5" x14ac:dyDescent="0.25">
      <c r="A49" s="150">
        <v>28</v>
      </c>
      <c r="B49" s="96" t="s">
        <v>495</v>
      </c>
      <c r="C49" s="116">
        <v>603.74087999999995</v>
      </c>
      <c r="D49" s="116">
        <v>690.09697000000006</v>
      </c>
      <c r="E49" s="116">
        <v>846.32880999999998</v>
      </c>
    </row>
    <row r="50" spans="1:5" x14ac:dyDescent="0.25">
      <c r="A50" s="150">
        <v>29</v>
      </c>
      <c r="B50" s="96" t="s">
        <v>496</v>
      </c>
      <c r="C50" s="116">
        <v>330.53970000000004</v>
      </c>
      <c r="D50" s="116">
        <v>373.96312999999998</v>
      </c>
      <c r="E50" s="116">
        <v>463.35321999999996</v>
      </c>
    </row>
    <row r="51" spans="1:5" x14ac:dyDescent="0.25">
      <c r="A51" s="150">
        <v>30</v>
      </c>
      <c r="B51" s="96" t="s">
        <v>497</v>
      </c>
      <c r="C51" s="116">
        <v>475.57242000000002</v>
      </c>
      <c r="D51" s="116">
        <v>543.59592999999995</v>
      </c>
      <c r="E51" s="116">
        <v>666.66125999999997</v>
      </c>
    </row>
    <row r="52" spans="1:5" x14ac:dyDescent="0.25">
      <c r="A52" s="150">
        <v>31</v>
      </c>
      <c r="B52" s="96" t="s">
        <v>498</v>
      </c>
      <c r="C52" s="116">
        <v>475.57</v>
      </c>
      <c r="D52" s="116">
        <v>539.74</v>
      </c>
      <c r="E52" s="116">
        <v>661.93316000000004</v>
      </c>
    </row>
    <row r="53" spans="1:5" x14ac:dyDescent="0.25">
      <c r="A53" s="150">
        <v>32</v>
      </c>
      <c r="B53" s="96" t="s">
        <v>499</v>
      </c>
      <c r="C53" s="116">
        <v>721.79079000000002</v>
      </c>
      <c r="D53" s="116">
        <v>821.17687000000001</v>
      </c>
      <c r="E53" s="116">
        <v>1007.08399</v>
      </c>
    </row>
    <row r="54" spans="1:5" x14ac:dyDescent="0.25">
      <c r="A54" s="150">
        <v>33</v>
      </c>
      <c r="B54" s="96" t="s">
        <v>22</v>
      </c>
      <c r="C54" s="116">
        <v>25417.82</v>
      </c>
      <c r="D54" s="116">
        <v>29246.23</v>
      </c>
      <c r="E54" s="116">
        <v>35924.050000000003</v>
      </c>
    </row>
    <row r="55" spans="1:5" x14ac:dyDescent="0.25">
      <c r="A55" s="150">
        <v>34</v>
      </c>
      <c r="B55" s="96" t="s">
        <v>23</v>
      </c>
      <c r="C55" s="116">
        <v>1227.72</v>
      </c>
      <c r="D55" s="116">
        <v>1399.47</v>
      </c>
      <c r="E55" s="116">
        <v>1721.03</v>
      </c>
    </row>
    <row r="56" spans="1:5" x14ac:dyDescent="0.25">
      <c r="A56" s="150">
        <v>35</v>
      </c>
      <c r="B56" s="96" t="s">
        <v>24</v>
      </c>
      <c r="C56" s="116">
        <v>647.59</v>
      </c>
      <c r="D56" s="116">
        <v>1715.6</v>
      </c>
      <c r="E56" s="116">
        <v>2108.73</v>
      </c>
    </row>
    <row r="57" spans="1:5" x14ac:dyDescent="0.25">
      <c r="A57" s="150">
        <v>36</v>
      </c>
      <c r="B57" s="96" t="s">
        <v>25</v>
      </c>
      <c r="C57" s="116">
        <v>330.54</v>
      </c>
      <c r="D57" s="116">
        <v>377.82</v>
      </c>
      <c r="E57" s="116">
        <v>463.35</v>
      </c>
    </row>
    <row r="58" spans="1:5" x14ac:dyDescent="0.25">
      <c r="A58" s="150">
        <v>37</v>
      </c>
      <c r="B58" s="96" t="s">
        <v>26</v>
      </c>
      <c r="C58" s="116">
        <v>145.03</v>
      </c>
      <c r="D58" s="116">
        <v>165.78</v>
      </c>
      <c r="E58" s="116">
        <v>203.3</v>
      </c>
    </row>
    <row r="59" spans="1:5" x14ac:dyDescent="0.25">
      <c r="A59" s="150">
        <v>38</v>
      </c>
      <c r="B59" s="96" t="s">
        <v>27</v>
      </c>
      <c r="C59" s="116">
        <v>401.37</v>
      </c>
      <c r="D59" s="116">
        <v>709.37</v>
      </c>
      <c r="E59" s="116">
        <v>874.7</v>
      </c>
    </row>
    <row r="60" spans="1:5" x14ac:dyDescent="0.25">
      <c r="A60" s="150">
        <v>39</v>
      </c>
      <c r="B60" s="96" t="s">
        <v>28</v>
      </c>
      <c r="C60" s="116">
        <v>188.88</v>
      </c>
      <c r="D60" s="116">
        <v>215.89</v>
      </c>
      <c r="E60" s="116">
        <v>264.77</v>
      </c>
    </row>
    <row r="61" spans="1:5" x14ac:dyDescent="0.25">
      <c r="A61" s="150">
        <v>40</v>
      </c>
      <c r="B61" s="96" t="s">
        <v>29</v>
      </c>
      <c r="C61" s="116">
        <v>475.58</v>
      </c>
      <c r="D61" s="116">
        <v>539.74</v>
      </c>
      <c r="E61" s="116">
        <v>264.77</v>
      </c>
    </row>
    <row r="62" spans="1:5" x14ac:dyDescent="0.25">
      <c r="A62" s="150">
        <v>41</v>
      </c>
      <c r="B62" s="96" t="s">
        <v>30</v>
      </c>
      <c r="C62" s="116">
        <v>151.78</v>
      </c>
      <c r="D62" s="116">
        <v>173.48</v>
      </c>
      <c r="E62" s="116">
        <v>212.76</v>
      </c>
    </row>
    <row r="63" spans="1:5" x14ac:dyDescent="0.25">
      <c r="A63" s="150">
        <v>42</v>
      </c>
      <c r="B63" s="96" t="s">
        <v>31</v>
      </c>
      <c r="C63" s="116">
        <v>451.96</v>
      </c>
      <c r="D63" s="116">
        <v>821.17</v>
      </c>
      <c r="E63" s="116">
        <v>1007.09</v>
      </c>
    </row>
    <row r="64" spans="1:5" x14ac:dyDescent="0.25">
      <c r="A64" s="150">
        <v>43</v>
      </c>
      <c r="B64" s="96" t="s">
        <v>416</v>
      </c>
      <c r="C64" s="116">
        <v>1295.18</v>
      </c>
      <c r="D64" s="116">
        <v>1476.58</v>
      </c>
      <c r="E64" s="116">
        <v>1810.86</v>
      </c>
    </row>
    <row r="65" spans="1:5" x14ac:dyDescent="0.25">
      <c r="A65" s="150">
        <v>44</v>
      </c>
      <c r="B65" s="96" t="s">
        <v>33</v>
      </c>
      <c r="C65" s="116">
        <v>603.74</v>
      </c>
      <c r="D65" s="116">
        <v>690.09</v>
      </c>
      <c r="E65" s="116">
        <v>846.33</v>
      </c>
    </row>
    <row r="66" spans="1:5" x14ac:dyDescent="0.25">
      <c r="A66" s="150">
        <v>45</v>
      </c>
      <c r="B66" s="96" t="s">
        <v>34</v>
      </c>
      <c r="C66" s="116">
        <v>640.84</v>
      </c>
      <c r="D66" s="116">
        <v>732.5</v>
      </c>
      <c r="E66" s="116">
        <v>898.34</v>
      </c>
    </row>
    <row r="67" spans="1:5" x14ac:dyDescent="0.25">
      <c r="A67" s="150">
        <v>46</v>
      </c>
      <c r="B67" s="96" t="s">
        <v>37</v>
      </c>
      <c r="C67" s="116">
        <v>5754.09</v>
      </c>
      <c r="D67" s="116">
        <v>4688.03</v>
      </c>
      <c r="E67" s="116">
        <v>5754.09</v>
      </c>
    </row>
    <row r="68" spans="1:5" x14ac:dyDescent="0.25">
      <c r="A68" s="150">
        <v>47</v>
      </c>
      <c r="B68" s="96" t="s">
        <v>258</v>
      </c>
      <c r="C68" s="116">
        <v>188.88</v>
      </c>
      <c r="D68" s="116">
        <v>215.9</v>
      </c>
      <c r="E68" s="116">
        <v>264.77</v>
      </c>
    </row>
    <row r="69" spans="1:5" x14ac:dyDescent="0.25">
      <c r="A69" s="150">
        <v>48</v>
      </c>
      <c r="B69" s="96" t="s">
        <v>259</v>
      </c>
      <c r="C69" s="116">
        <v>259.70999999999998</v>
      </c>
      <c r="D69" s="116">
        <v>293</v>
      </c>
      <c r="E69" s="116">
        <v>359.36</v>
      </c>
    </row>
    <row r="70" spans="1:5" x14ac:dyDescent="0.25">
      <c r="A70" s="150">
        <v>49</v>
      </c>
      <c r="B70" s="96" t="s">
        <v>260</v>
      </c>
      <c r="C70" s="116">
        <v>148.41</v>
      </c>
      <c r="D70" s="116">
        <v>169.63</v>
      </c>
      <c r="E70" s="116">
        <v>208.04</v>
      </c>
    </row>
    <row r="71" spans="1:5" x14ac:dyDescent="0.25">
      <c r="A71" s="150">
        <v>50</v>
      </c>
      <c r="B71" s="96" t="s">
        <v>38</v>
      </c>
      <c r="C71" s="116">
        <v>225.98</v>
      </c>
      <c r="D71" s="116">
        <v>258.3</v>
      </c>
      <c r="E71" s="116">
        <v>316.77999999999997</v>
      </c>
    </row>
    <row r="72" spans="1:5" x14ac:dyDescent="0.25">
      <c r="A72" s="150">
        <v>51</v>
      </c>
      <c r="B72" s="96" t="s">
        <v>39</v>
      </c>
      <c r="C72" s="116">
        <v>118.05</v>
      </c>
      <c r="D72" s="116">
        <v>134.94</v>
      </c>
      <c r="E72" s="116">
        <v>165.48</v>
      </c>
    </row>
    <row r="73" spans="1:5" x14ac:dyDescent="0.25">
      <c r="A73" s="150">
        <v>52</v>
      </c>
      <c r="B73" s="96" t="s">
        <v>261</v>
      </c>
      <c r="C73" s="116">
        <v>914.04</v>
      </c>
      <c r="D73" s="116">
        <v>1040.93</v>
      </c>
      <c r="E73" s="116">
        <v>1281.31</v>
      </c>
    </row>
    <row r="74" spans="1:5" x14ac:dyDescent="0.25">
      <c r="A74" s="150">
        <v>53</v>
      </c>
      <c r="B74" s="96" t="s">
        <v>262</v>
      </c>
      <c r="C74" s="116">
        <v>145.03</v>
      </c>
      <c r="D74" s="116">
        <v>161.91999999999999</v>
      </c>
      <c r="E74" s="116">
        <v>198.58</v>
      </c>
    </row>
    <row r="75" spans="1:5" x14ac:dyDescent="0.25">
      <c r="A75" s="150">
        <v>54</v>
      </c>
      <c r="B75" s="96" t="s">
        <v>263</v>
      </c>
      <c r="C75" s="116">
        <v>118.05</v>
      </c>
      <c r="D75" s="116">
        <v>134.94</v>
      </c>
      <c r="E75" s="116">
        <v>165.48</v>
      </c>
    </row>
    <row r="76" spans="1:5" x14ac:dyDescent="0.25">
      <c r="A76" s="150">
        <v>55</v>
      </c>
      <c r="B76" s="96" t="s">
        <v>264</v>
      </c>
      <c r="C76" s="116">
        <v>310.3</v>
      </c>
      <c r="D76" s="116">
        <v>354.69</v>
      </c>
      <c r="E76" s="116">
        <v>434.99</v>
      </c>
    </row>
    <row r="77" spans="1:5" x14ac:dyDescent="0.25">
      <c r="A77" s="150">
        <v>56</v>
      </c>
      <c r="B77" s="96" t="s">
        <v>265</v>
      </c>
      <c r="C77" s="116">
        <v>141.66</v>
      </c>
      <c r="D77" s="116">
        <v>161.91999999999999</v>
      </c>
      <c r="E77" s="116">
        <v>198.58</v>
      </c>
    </row>
    <row r="78" spans="1:5" x14ac:dyDescent="0.25">
      <c r="A78" s="150">
        <v>57</v>
      </c>
      <c r="B78" s="96" t="s">
        <v>40</v>
      </c>
      <c r="C78" s="116">
        <v>387.88</v>
      </c>
      <c r="D78" s="116">
        <v>443.36</v>
      </c>
      <c r="E78" s="116">
        <v>543.73</v>
      </c>
    </row>
    <row r="79" spans="1:5" x14ac:dyDescent="0.25">
      <c r="A79" s="150">
        <v>58</v>
      </c>
      <c r="B79" s="96" t="s">
        <v>266</v>
      </c>
      <c r="C79" s="116">
        <v>340.66</v>
      </c>
      <c r="D79" s="116">
        <v>389.38</v>
      </c>
      <c r="E79" s="116">
        <v>477.54</v>
      </c>
    </row>
    <row r="80" spans="1:5" x14ac:dyDescent="0.25">
      <c r="A80" s="150">
        <v>59</v>
      </c>
      <c r="B80" s="96" t="s">
        <v>267</v>
      </c>
      <c r="C80" s="116">
        <v>202.37</v>
      </c>
      <c r="D80" s="116">
        <v>227.46</v>
      </c>
      <c r="E80" s="116">
        <v>283.69</v>
      </c>
    </row>
    <row r="81" spans="1:5" x14ac:dyDescent="0.25">
      <c r="A81" s="150">
        <v>60</v>
      </c>
      <c r="B81" s="96" t="s">
        <v>268</v>
      </c>
      <c r="C81" s="116">
        <v>121.42</v>
      </c>
      <c r="D81" s="116">
        <v>138.79</v>
      </c>
      <c r="E81" s="116">
        <v>170.21</v>
      </c>
    </row>
    <row r="82" spans="1:5" x14ac:dyDescent="0.25">
      <c r="A82" s="150">
        <v>61</v>
      </c>
      <c r="B82" s="96" t="s">
        <v>270</v>
      </c>
      <c r="C82" s="116">
        <v>84.32</v>
      </c>
      <c r="D82" s="116">
        <v>96.38</v>
      </c>
      <c r="E82" s="116">
        <v>118.2</v>
      </c>
    </row>
    <row r="83" spans="1:5" x14ac:dyDescent="0.25">
      <c r="A83" s="150">
        <v>62</v>
      </c>
      <c r="B83" s="96" t="s">
        <v>269</v>
      </c>
      <c r="C83" s="116">
        <v>684.69</v>
      </c>
      <c r="D83" s="116">
        <v>778.77</v>
      </c>
      <c r="E83" s="116">
        <v>959.8</v>
      </c>
    </row>
    <row r="84" spans="1:5" x14ac:dyDescent="0.25">
      <c r="A84" s="150">
        <v>63</v>
      </c>
      <c r="B84" s="96" t="s">
        <v>271</v>
      </c>
      <c r="C84" s="116">
        <v>350.78</v>
      </c>
      <c r="D84" s="116">
        <v>400.95</v>
      </c>
      <c r="E84" s="116">
        <v>468.08</v>
      </c>
    </row>
    <row r="85" spans="1:5" x14ac:dyDescent="0.25">
      <c r="A85" s="150">
        <v>64</v>
      </c>
      <c r="B85" s="96" t="s">
        <v>272</v>
      </c>
      <c r="C85" s="116">
        <v>317.05</v>
      </c>
      <c r="D85" s="116">
        <v>362.4</v>
      </c>
      <c r="E85" s="116">
        <v>444.44</v>
      </c>
    </row>
    <row r="86" spans="1:5" x14ac:dyDescent="0.25">
      <c r="A86" s="150">
        <v>65</v>
      </c>
      <c r="B86" s="96" t="s">
        <v>56</v>
      </c>
      <c r="C86" s="116">
        <v>12857.32</v>
      </c>
      <c r="D86" s="116">
        <v>14657.81</v>
      </c>
      <c r="E86" s="116">
        <v>18496.3</v>
      </c>
    </row>
    <row r="87" spans="1:5" x14ac:dyDescent="0.25">
      <c r="A87" s="150">
        <v>66</v>
      </c>
      <c r="B87" s="96" t="s">
        <v>57</v>
      </c>
      <c r="C87" s="116">
        <v>2489.4</v>
      </c>
      <c r="D87" s="116">
        <v>2678.8</v>
      </c>
      <c r="E87" s="116">
        <v>3168</v>
      </c>
    </row>
    <row r="88" spans="1:5" x14ac:dyDescent="0.25">
      <c r="A88" s="150">
        <v>67</v>
      </c>
      <c r="B88" s="96" t="s">
        <v>58</v>
      </c>
      <c r="C88" s="116">
        <v>2765.74</v>
      </c>
      <c r="D88" s="116">
        <v>3153.63</v>
      </c>
      <c r="E88" s="116">
        <v>3872.31</v>
      </c>
    </row>
    <row r="89" spans="1:5" x14ac:dyDescent="0.25">
      <c r="A89" s="150">
        <v>68</v>
      </c>
      <c r="B89" s="96" t="s">
        <v>59</v>
      </c>
      <c r="C89" s="116">
        <v>1659.44</v>
      </c>
      <c r="D89" s="116">
        <v>2020.17</v>
      </c>
      <c r="E89" s="116">
        <v>2482.25</v>
      </c>
    </row>
    <row r="90" spans="1:5" x14ac:dyDescent="0.25">
      <c r="A90" s="150">
        <v>69</v>
      </c>
      <c r="B90" s="96" t="s">
        <v>60</v>
      </c>
      <c r="C90" s="116">
        <v>1548.14</v>
      </c>
      <c r="D90" s="116">
        <v>1765.72</v>
      </c>
      <c r="E90" s="116">
        <v>2165.4699999999998</v>
      </c>
    </row>
    <row r="91" spans="1:5" x14ac:dyDescent="0.25">
      <c r="A91" s="150">
        <v>70</v>
      </c>
      <c r="B91" s="96" t="s">
        <v>61</v>
      </c>
      <c r="C91" s="116">
        <v>1116.4100000000001</v>
      </c>
      <c r="D91" s="116">
        <v>1272.25</v>
      </c>
      <c r="E91" s="116">
        <v>1565</v>
      </c>
    </row>
    <row r="92" spans="1:5" x14ac:dyDescent="0.25">
      <c r="A92" s="150">
        <v>71</v>
      </c>
      <c r="B92" s="96" t="s">
        <v>62</v>
      </c>
      <c r="C92" s="116">
        <v>532.91</v>
      </c>
      <c r="D92" s="116">
        <v>578.29</v>
      </c>
      <c r="E92" s="116">
        <v>713.94</v>
      </c>
    </row>
    <row r="93" spans="1:5" x14ac:dyDescent="0.25">
      <c r="A93" s="150">
        <v>72</v>
      </c>
      <c r="B93" s="96" t="s">
        <v>63</v>
      </c>
      <c r="C93" s="116">
        <v>1079.32</v>
      </c>
      <c r="D93" s="116">
        <v>1229.83</v>
      </c>
      <c r="E93" s="116">
        <v>1508.26</v>
      </c>
    </row>
    <row r="94" spans="1:5" x14ac:dyDescent="0.25">
      <c r="A94" s="150">
        <v>73</v>
      </c>
      <c r="B94" s="96" t="s">
        <v>64</v>
      </c>
      <c r="C94" s="116">
        <v>1249.9000000000001</v>
      </c>
      <c r="D94" s="116">
        <v>1380.6</v>
      </c>
      <c r="E94" s="116">
        <v>1709.4</v>
      </c>
    </row>
    <row r="95" spans="1:5" x14ac:dyDescent="0.25">
      <c r="A95" s="150">
        <v>74</v>
      </c>
      <c r="B95" s="96" t="s">
        <v>65</v>
      </c>
      <c r="C95" s="116">
        <v>478.95</v>
      </c>
      <c r="D95" s="116">
        <v>547.45000000000005</v>
      </c>
      <c r="E95" s="116">
        <v>671.39</v>
      </c>
    </row>
    <row r="96" spans="1:5" x14ac:dyDescent="0.25">
      <c r="A96" s="150">
        <v>75</v>
      </c>
      <c r="B96" s="96" t="s">
        <v>66</v>
      </c>
      <c r="C96" s="116">
        <v>465.44</v>
      </c>
      <c r="D96" s="116">
        <v>532.03</v>
      </c>
      <c r="E96" s="116">
        <v>651.52</v>
      </c>
    </row>
    <row r="97" spans="1:5" x14ac:dyDescent="0.25">
      <c r="A97" s="150">
        <v>76</v>
      </c>
      <c r="B97" s="96" t="s">
        <v>67</v>
      </c>
      <c r="C97" s="116">
        <v>893.81</v>
      </c>
      <c r="D97" s="116">
        <v>1017.8</v>
      </c>
      <c r="E97" s="116">
        <v>1252.94</v>
      </c>
    </row>
    <row r="98" spans="1:5" x14ac:dyDescent="0.25">
      <c r="A98" s="150">
        <v>77</v>
      </c>
      <c r="B98" s="96" t="s">
        <v>68</v>
      </c>
      <c r="C98" s="116">
        <v>964.64</v>
      </c>
      <c r="D98" s="116">
        <v>1102.6099999999999</v>
      </c>
      <c r="E98" s="116">
        <v>1352.23</v>
      </c>
    </row>
    <row r="99" spans="1:5" x14ac:dyDescent="0.25">
      <c r="A99" s="150">
        <v>78</v>
      </c>
      <c r="B99" s="96" t="s">
        <v>69</v>
      </c>
      <c r="C99" s="116">
        <v>1032</v>
      </c>
      <c r="D99" s="116">
        <v>1176</v>
      </c>
      <c r="E99" s="116">
        <v>1249.7</v>
      </c>
    </row>
    <row r="100" spans="1:5" x14ac:dyDescent="0.25">
      <c r="A100" s="150">
        <v>79</v>
      </c>
      <c r="B100" s="96" t="s">
        <v>70</v>
      </c>
      <c r="C100" s="116">
        <v>416</v>
      </c>
      <c r="D100" s="116">
        <v>493.7</v>
      </c>
      <c r="E100" s="116">
        <v>524.5</v>
      </c>
    </row>
    <row r="101" spans="1:5" x14ac:dyDescent="0.25">
      <c r="A101" s="150">
        <v>80</v>
      </c>
      <c r="B101" s="96" t="s">
        <v>71</v>
      </c>
      <c r="C101" s="116">
        <v>374.37</v>
      </c>
      <c r="D101" s="116">
        <v>427.94</v>
      </c>
      <c r="E101" s="116">
        <v>524.82000000000005</v>
      </c>
    </row>
    <row r="102" spans="1:5" x14ac:dyDescent="0.25">
      <c r="A102" s="150">
        <v>81</v>
      </c>
      <c r="B102" s="96" t="s">
        <v>72</v>
      </c>
      <c r="C102" s="116">
        <v>647.59</v>
      </c>
      <c r="D102" s="116">
        <v>736.6</v>
      </c>
      <c r="E102" s="116">
        <v>907.79</v>
      </c>
    </row>
    <row r="103" spans="1:5" x14ac:dyDescent="0.25">
      <c r="A103" s="150">
        <v>82</v>
      </c>
      <c r="B103" s="96" t="s">
        <v>73</v>
      </c>
      <c r="C103" s="116">
        <v>802.74</v>
      </c>
      <c r="D103" s="116">
        <v>913.7</v>
      </c>
      <c r="E103" s="116">
        <v>1125.29</v>
      </c>
    </row>
    <row r="104" spans="1:5" x14ac:dyDescent="0.25">
      <c r="A104" s="150">
        <v>83</v>
      </c>
      <c r="B104" s="96" t="s">
        <v>74</v>
      </c>
      <c r="C104" s="116">
        <v>1780.9</v>
      </c>
      <c r="D104" s="116">
        <v>2035.6</v>
      </c>
      <c r="E104" s="116">
        <v>2501.1999999999998</v>
      </c>
    </row>
    <row r="105" spans="1:5" x14ac:dyDescent="0.25">
      <c r="A105" s="150">
        <v>84</v>
      </c>
      <c r="B105" s="96" t="s">
        <v>75</v>
      </c>
      <c r="C105" s="116">
        <v>698.5</v>
      </c>
      <c r="D105" s="116">
        <v>797.8</v>
      </c>
      <c r="E105" s="116">
        <v>788.4</v>
      </c>
    </row>
    <row r="106" spans="1:5" x14ac:dyDescent="0.25">
      <c r="A106" s="150">
        <v>85</v>
      </c>
      <c r="B106" s="96" t="s">
        <v>76</v>
      </c>
      <c r="C106" s="116">
        <v>570.01</v>
      </c>
      <c r="D106" s="116">
        <v>647.69000000000005</v>
      </c>
      <c r="E106" s="116">
        <v>799.05</v>
      </c>
    </row>
    <row r="107" spans="1:5" x14ac:dyDescent="0.25">
      <c r="A107" s="150">
        <v>86</v>
      </c>
      <c r="B107" s="96" t="s">
        <v>212</v>
      </c>
      <c r="C107" s="152">
        <v>3217.7</v>
      </c>
      <c r="D107" s="152">
        <v>3666.38</v>
      </c>
      <c r="E107" s="152">
        <v>4505.87</v>
      </c>
    </row>
    <row r="108" spans="1:5" x14ac:dyDescent="0.25">
      <c r="A108" s="150">
        <v>87</v>
      </c>
      <c r="B108" s="96" t="s">
        <v>214</v>
      </c>
      <c r="C108" s="152">
        <v>1446.95</v>
      </c>
      <c r="D108" s="152">
        <v>1650.06</v>
      </c>
      <c r="E108" s="152">
        <v>2028.35</v>
      </c>
    </row>
    <row r="109" spans="1:5" x14ac:dyDescent="0.25">
      <c r="A109" s="150">
        <v>88</v>
      </c>
      <c r="B109" s="96" t="s">
        <v>213</v>
      </c>
      <c r="C109" s="152">
        <v>978.13</v>
      </c>
      <c r="D109" s="152">
        <v>1114.18</v>
      </c>
      <c r="E109" s="152">
        <v>1366.42</v>
      </c>
    </row>
    <row r="110" spans="1:5" x14ac:dyDescent="0.25">
      <c r="A110" s="150">
        <v>89</v>
      </c>
      <c r="B110" s="96" t="s">
        <v>80</v>
      </c>
      <c r="C110" s="152">
        <v>917.42</v>
      </c>
      <c r="D110" s="152">
        <v>1195.1400000000001</v>
      </c>
      <c r="E110" s="152">
        <v>1465.71</v>
      </c>
    </row>
    <row r="111" spans="1:5" x14ac:dyDescent="0.25">
      <c r="A111" s="150">
        <v>90</v>
      </c>
      <c r="B111" s="96" t="s">
        <v>81</v>
      </c>
      <c r="C111" s="152">
        <v>47.22</v>
      </c>
      <c r="D111" s="152">
        <v>53.97</v>
      </c>
      <c r="E111" s="152">
        <v>66.19</v>
      </c>
    </row>
    <row r="112" spans="1:5" x14ac:dyDescent="0.25">
      <c r="A112" s="150">
        <v>91</v>
      </c>
      <c r="B112" s="96" t="s">
        <v>82</v>
      </c>
      <c r="C112" s="152">
        <v>128.16999999999999</v>
      </c>
      <c r="D112" s="152">
        <v>146.5</v>
      </c>
      <c r="E112" s="152">
        <v>179.67</v>
      </c>
    </row>
    <row r="113" spans="1:5" x14ac:dyDescent="0.25">
      <c r="A113" s="150">
        <v>92</v>
      </c>
      <c r="B113" s="96" t="s">
        <v>83</v>
      </c>
      <c r="C113" s="116">
        <v>475.57</v>
      </c>
      <c r="D113" s="116">
        <v>539.74</v>
      </c>
      <c r="E113" s="116">
        <v>661.63</v>
      </c>
    </row>
    <row r="114" spans="1:5" x14ac:dyDescent="0.25">
      <c r="A114" s="150">
        <v>93</v>
      </c>
      <c r="B114" s="96" t="s">
        <v>84</v>
      </c>
      <c r="C114" s="116">
        <v>792.62</v>
      </c>
      <c r="D114" s="116">
        <v>905.99</v>
      </c>
      <c r="E114" s="116">
        <v>1111.0999999999999</v>
      </c>
    </row>
    <row r="115" spans="1:5" x14ac:dyDescent="0.25">
      <c r="A115" s="150">
        <v>94</v>
      </c>
      <c r="B115" s="96" t="s">
        <v>85</v>
      </c>
      <c r="C115" s="116">
        <v>1416.6</v>
      </c>
      <c r="D115" s="116">
        <v>1615.37</v>
      </c>
      <c r="E115" s="116">
        <v>1985.8</v>
      </c>
    </row>
    <row r="116" spans="1:5" x14ac:dyDescent="0.25">
      <c r="A116" s="150">
        <v>95</v>
      </c>
      <c r="B116" s="96" t="s">
        <v>86</v>
      </c>
      <c r="C116" s="116">
        <v>647.59</v>
      </c>
      <c r="D116" s="116">
        <v>736.36</v>
      </c>
      <c r="E116" s="116">
        <v>907.79</v>
      </c>
    </row>
    <row r="117" spans="1:5" x14ac:dyDescent="0.25">
      <c r="A117" s="150">
        <v>96</v>
      </c>
      <c r="B117" s="96" t="s">
        <v>87</v>
      </c>
      <c r="C117" s="116">
        <v>1629.09</v>
      </c>
      <c r="D117" s="116">
        <v>1858.25</v>
      </c>
      <c r="E117" s="116">
        <v>2278.94</v>
      </c>
    </row>
    <row r="118" spans="1:5" x14ac:dyDescent="0.25">
      <c r="A118" s="150">
        <v>97</v>
      </c>
      <c r="B118" s="96" t="s">
        <v>88</v>
      </c>
      <c r="C118" s="116">
        <v>269.83</v>
      </c>
      <c r="D118" s="116">
        <v>308.42</v>
      </c>
      <c r="E118" s="116">
        <v>378.25</v>
      </c>
    </row>
    <row r="119" spans="1:5" x14ac:dyDescent="0.25">
      <c r="A119" s="150">
        <v>98</v>
      </c>
      <c r="B119" s="96" t="s">
        <v>89</v>
      </c>
      <c r="C119" s="116">
        <v>1224.3499999999999</v>
      </c>
      <c r="D119" s="116">
        <v>1395.62</v>
      </c>
      <c r="E119" s="116">
        <v>1711.57</v>
      </c>
    </row>
    <row r="120" spans="1:5" x14ac:dyDescent="0.25">
      <c r="A120" s="150">
        <v>99</v>
      </c>
      <c r="B120" s="96" t="s">
        <v>90</v>
      </c>
      <c r="C120" s="116">
        <v>465.45</v>
      </c>
      <c r="D120" s="116">
        <v>528.16999999999996</v>
      </c>
      <c r="E120" s="116">
        <v>647.75</v>
      </c>
    </row>
    <row r="121" spans="1:5" x14ac:dyDescent="0.25">
      <c r="A121" s="150">
        <v>100</v>
      </c>
      <c r="B121" s="96" t="s">
        <v>91</v>
      </c>
      <c r="C121" s="116">
        <v>1983.24</v>
      </c>
      <c r="D121" s="116">
        <v>2263.06</v>
      </c>
      <c r="E121" s="116">
        <v>775.39</v>
      </c>
    </row>
    <row r="122" spans="1:5" x14ac:dyDescent="0.25">
      <c r="A122" s="150">
        <v>101</v>
      </c>
      <c r="B122" s="96" t="s">
        <v>288</v>
      </c>
      <c r="C122" s="116">
        <v>489.06</v>
      </c>
      <c r="D122" s="116">
        <v>555.16</v>
      </c>
      <c r="E122" s="116">
        <v>680.85</v>
      </c>
    </row>
    <row r="123" spans="1:5" x14ac:dyDescent="0.25">
      <c r="A123" s="150">
        <v>102</v>
      </c>
      <c r="B123" s="96" t="s">
        <v>93</v>
      </c>
      <c r="C123" s="116">
        <v>1072.57</v>
      </c>
      <c r="D123" s="116">
        <v>1226</v>
      </c>
      <c r="E123" s="116">
        <v>1503.53</v>
      </c>
    </row>
    <row r="124" spans="1:5" x14ac:dyDescent="0.25">
      <c r="A124" s="150">
        <v>103</v>
      </c>
      <c r="B124" s="96" t="s">
        <v>94</v>
      </c>
      <c r="C124" s="116">
        <v>158.52000000000001</v>
      </c>
      <c r="D124" s="116">
        <v>181.2</v>
      </c>
      <c r="E124" s="116">
        <v>222.22</v>
      </c>
    </row>
    <row r="125" spans="1:5" x14ac:dyDescent="0.25">
      <c r="A125" s="150">
        <v>104</v>
      </c>
      <c r="B125" s="96" t="s">
        <v>95</v>
      </c>
      <c r="C125" s="116">
        <v>1335.65</v>
      </c>
      <c r="D125" s="116">
        <v>1522.84</v>
      </c>
      <c r="E125" s="116">
        <v>1872.33</v>
      </c>
    </row>
    <row r="126" spans="1:5" x14ac:dyDescent="0.25">
      <c r="A126" s="150">
        <v>105</v>
      </c>
      <c r="B126" s="96" t="s">
        <v>96</v>
      </c>
      <c r="C126" s="116">
        <v>1396.36</v>
      </c>
      <c r="D126" s="116">
        <v>1592.23</v>
      </c>
      <c r="E126" s="116">
        <v>1957.43</v>
      </c>
    </row>
    <row r="127" spans="1:5" x14ac:dyDescent="0.25">
      <c r="A127" s="150">
        <v>106</v>
      </c>
      <c r="B127" s="96" t="s">
        <v>97</v>
      </c>
      <c r="C127" s="116">
        <v>303.56</v>
      </c>
      <c r="D127" s="116">
        <v>343.12</v>
      </c>
      <c r="E127" s="116">
        <v>425.53</v>
      </c>
    </row>
    <row r="128" spans="1:5" x14ac:dyDescent="0.25">
      <c r="A128" s="150">
        <v>107</v>
      </c>
      <c r="B128" s="96" t="s">
        <v>99</v>
      </c>
      <c r="C128" s="116">
        <v>9575.5300000000007</v>
      </c>
      <c r="D128" s="116">
        <v>10914.33</v>
      </c>
      <c r="E128" s="116">
        <v>13404.15</v>
      </c>
    </row>
    <row r="129" spans="1:5" x14ac:dyDescent="0.25">
      <c r="A129" s="150">
        <v>108</v>
      </c>
      <c r="B129" s="96" t="s">
        <v>216</v>
      </c>
      <c r="C129" s="116">
        <v>4030.56</v>
      </c>
      <c r="D129" s="116">
        <v>4595.51</v>
      </c>
      <c r="E129" s="116">
        <v>5640.62</v>
      </c>
    </row>
    <row r="130" spans="1:5" x14ac:dyDescent="0.25">
      <c r="A130" s="150">
        <v>109</v>
      </c>
      <c r="B130" s="96" t="s">
        <v>217</v>
      </c>
      <c r="C130" s="116">
        <v>711.67</v>
      </c>
      <c r="D130" s="116">
        <v>809.61</v>
      </c>
      <c r="E130" s="116">
        <v>997.62</v>
      </c>
    </row>
    <row r="131" spans="1:5" x14ac:dyDescent="0.25">
      <c r="A131" s="150">
        <v>110</v>
      </c>
      <c r="B131" s="96" t="s">
        <v>218</v>
      </c>
      <c r="C131" s="116">
        <v>1177.1300000000001</v>
      </c>
      <c r="D131" s="116">
        <v>1341.64</v>
      </c>
      <c r="E131" s="116">
        <v>1650.11</v>
      </c>
    </row>
    <row r="132" spans="1:5" x14ac:dyDescent="0.25">
      <c r="A132" s="150">
        <v>111</v>
      </c>
      <c r="B132" s="96" t="s">
        <v>103</v>
      </c>
      <c r="C132" s="116">
        <v>431.73</v>
      </c>
      <c r="D132" s="116">
        <v>493.48</v>
      </c>
      <c r="E132" s="116">
        <v>605.20000000000005</v>
      </c>
    </row>
    <row r="133" spans="1:5" x14ac:dyDescent="0.25">
      <c r="A133" s="150">
        <v>112</v>
      </c>
      <c r="B133" s="96" t="s">
        <v>104</v>
      </c>
      <c r="C133" s="116">
        <v>428.35</v>
      </c>
      <c r="D133" s="116">
        <v>485.77</v>
      </c>
      <c r="E133" s="116">
        <v>595.74</v>
      </c>
    </row>
    <row r="134" spans="1:5" x14ac:dyDescent="0.25">
      <c r="A134" s="150">
        <v>113</v>
      </c>
      <c r="B134" s="96" t="s">
        <v>105</v>
      </c>
      <c r="C134" s="116">
        <v>583.5</v>
      </c>
      <c r="D134" s="116">
        <v>663.11</v>
      </c>
      <c r="E134" s="116">
        <v>813.23</v>
      </c>
    </row>
    <row r="135" spans="1:5" x14ac:dyDescent="0.25">
      <c r="A135" s="150">
        <v>114</v>
      </c>
      <c r="B135" s="96" t="s">
        <v>219</v>
      </c>
      <c r="C135" s="116">
        <v>1726.9</v>
      </c>
      <c r="D135" s="116">
        <v>1966.2</v>
      </c>
      <c r="E135" s="116">
        <v>2416.06</v>
      </c>
    </row>
    <row r="136" spans="1:5" x14ac:dyDescent="0.25">
      <c r="A136" s="150">
        <v>115</v>
      </c>
      <c r="B136" s="96" t="s">
        <v>107</v>
      </c>
      <c r="C136" s="116">
        <v>1295.18</v>
      </c>
      <c r="D136" s="116">
        <v>1476.58</v>
      </c>
      <c r="E136" s="116">
        <v>1810.86</v>
      </c>
    </row>
    <row r="137" spans="1:5" x14ac:dyDescent="0.25">
      <c r="A137" s="150">
        <v>116</v>
      </c>
      <c r="B137" s="96" t="s">
        <v>108</v>
      </c>
      <c r="C137" s="116">
        <v>451.96</v>
      </c>
      <c r="D137" s="116">
        <v>516.61</v>
      </c>
      <c r="E137" s="116">
        <v>633.55999999999995</v>
      </c>
    </row>
    <row r="138" spans="1:5" x14ac:dyDescent="0.25">
      <c r="A138" s="150">
        <v>117</v>
      </c>
      <c r="B138" s="96" t="s">
        <v>109</v>
      </c>
      <c r="C138" s="116">
        <v>387.88</v>
      </c>
      <c r="D138" s="116">
        <v>443.36</v>
      </c>
      <c r="E138" s="116">
        <v>543.73</v>
      </c>
    </row>
    <row r="139" spans="1:5" x14ac:dyDescent="0.25">
      <c r="A139" s="150">
        <v>118</v>
      </c>
      <c r="B139" s="96" t="s">
        <v>110</v>
      </c>
      <c r="C139" s="116">
        <v>526.16</v>
      </c>
      <c r="D139" s="116">
        <v>601.41999999999996</v>
      </c>
      <c r="E139" s="116">
        <v>737.58</v>
      </c>
    </row>
    <row r="140" spans="1:5" x14ac:dyDescent="0.25">
      <c r="A140" s="150">
        <v>119</v>
      </c>
      <c r="B140" s="96" t="s">
        <v>111</v>
      </c>
      <c r="C140" s="116">
        <v>303.56</v>
      </c>
      <c r="D140" s="116">
        <v>343.12</v>
      </c>
      <c r="E140" s="116">
        <v>420.8</v>
      </c>
    </row>
    <row r="141" spans="1:5" x14ac:dyDescent="0.25">
      <c r="A141" s="150">
        <v>120</v>
      </c>
      <c r="B141" s="96" t="s">
        <v>112</v>
      </c>
      <c r="C141" s="116">
        <v>64.08</v>
      </c>
      <c r="D141" s="116">
        <v>73.25</v>
      </c>
      <c r="E141" s="116">
        <v>89.83</v>
      </c>
    </row>
    <row r="142" spans="1:5" x14ac:dyDescent="0.25">
      <c r="A142" s="150">
        <v>121</v>
      </c>
      <c r="B142" s="96" t="s">
        <v>113</v>
      </c>
      <c r="C142" s="116">
        <v>539.66</v>
      </c>
      <c r="D142" s="116">
        <v>616.85</v>
      </c>
      <c r="E142" s="116">
        <v>756.5</v>
      </c>
    </row>
    <row r="143" spans="1:5" x14ac:dyDescent="0.25">
      <c r="A143" s="150">
        <v>122</v>
      </c>
      <c r="B143" s="96" t="s">
        <v>115</v>
      </c>
      <c r="C143" s="116">
        <v>1850</v>
      </c>
      <c r="D143" s="116">
        <v>1900</v>
      </c>
      <c r="E143" s="116">
        <v>2576.81</v>
      </c>
    </row>
    <row r="144" spans="1:5" x14ac:dyDescent="0.25">
      <c r="A144" s="150">
        <v>123</v>
      </c>
      <c r="B144" s="96" t="s">
        <v>366</v>
      </c>
      <c r="C144" s="116">
        <v>143.53</v>
      </c>
      <c r="D144" s="116">
        <v>162.65</v>
      </c>
      <c r="E144" s="116">
        <v>130</v>
      </c>
    </row>
    <row r="145" spans="1:5" x14ac:dyDescent="0.25">
      <c r="A145" s="150">
        <v>124</v>
      </c>
      <c r="B145" s="96" t="s">
        <v>367</v>
      </c>
      <c r="C145" s="116">
        <v>135.63</v>
      </c>
      <c r="D145" s="116">
        <v>146.47</v>
      </c>
      <c r="E145" s="116">
        <v>166.37</v>
      </c>
    </row>
    <row r="146" spans="1:5" x14ac:dyDescent="0.25">
      <c r="A146" s="150">
        <v>125</v>
      </c>
      <c r="B146" s="96" t="s">
        <v>368</v>
      </c>
      <c r="C146" s="116">
        <v>666.52</v>
      </c>
      <c r="D146" s="116">
        <v>621.9</v>
      </c>
      <c r="E146" s="116">
        <v>841.6</v>
      </c>
    </row>
    <row r="147" spans="1:5" x14ac:dyDescent="0.25">
      <c r="A147" s="150">
        <v>126</v>
      </c>
      <c r="B147" s="96" t="s">
        <v>369</v>
      </c>
      <c r="C147" s="116">
        <v>369.95</v>
      </c>
      <c r="D147" s="116">
        <v>435.65</v>
      </c>
      <c r="E147" s="116">
        <v>427.43</v>
      </c>
    </row>
    <row r="148" spans="1:5" x14ac:dyDescent="0.25">
      <c r="A148" s="150">
        <v>127</v>
      </c>
      <c r="B148" s="96" t="s">
        <v>120</v>
      </c>
      <c r="C148" s="116">
        <v>1380</v>
      </c>
      <c r="D148" s="116">
        <v>1490</v>
      </c>
      <c r="E148" s="116">
        <v>1300</v>
      </c>
    </row>
    <row r="149" spans="1:5" x14ac:dyDescent="0.25">
      <c r="A149" s="150">
        <v>128</v>
      </c>
      <c r="B149" s="96" t="s">
        <v>371</v>
      </c>
      <c r="C149" s="116">
        <v>260</v>
      </c>
      <c r="D149" s="116">
        <v>260</v>
      </c>
      <c r="E149" s="116">
        <v>200</v>
      </c>
    </row>
    <row r="150" spans="1:5" x14ac:dyDescent="0.25">
      <c r="A150" s="150">
        <v>129</v>
      </c>
      <c r="B150" s="96" t="s">
        <v>372</v>
      </c>
      <c r="C150" s="116">
        <v>1300</v>
      </c>
      <c r="D150" s="116">
        <v>1450</v>
      </c>
      <c r="E150" s="116">
        <v>1350</v>
      </c>
    </row>
    <row r="151" spans="1:5" x14ac:dyDescent="0.25">
      <c r="A151" s="150">
        <v>130</v>
      </c>
      <c r="B151" s="96" t="s">
        <v>373</v>
      </c>
      <c r="C151" s="116">
        <v>317.04000000000002</v>
      </c>
      <c r="D151" s="116">
        <v>362.33</v>
      </c>
      <c r="E151" s="116">
        <v>410.2</v>
      </c>
    </row>
    <row r="152" spans="1:5" x14ac:dyDescent="0.25">
      <c r="A152" s="150">
        <v>131</v>
      </c>
      <c r="B152" s="96" t="s">
        <v>124</v>
      </c>
      <c r="C152" s="116">
        <v>401.37</v>
      </c>
      <c r="D152" s="116">
        <v>235.17</v>
      </c>
      <c r="E152" s="116">
        <v>288.41000000000003</v>
      </c>
    </row>
    <row r="153" spans="1:5" x14ac:dyDescent="0.25">
      <c r="A153" s="150">
        <v>132</v>
      </c>
      <c r="B153" s="96" t="s">
        <v>299</v>
      </c>
      <c r="C153" s="116">
        <v>772.38</v>
      </c>
      <c r="D153" s="116">
        <v>1079.48</v>
      </c>
      <c r="E153" s="116">
        <v>1323.87</v>
      </c>
    </row>
    <row r="154" spans="1:5" x14ac:dyDescent="0.25">
      <c r="A154" s="150">
        <v>133</v>
      </c>
      <c r="B154" s="96" t="s">
        <v>300</v>
      </c>
      <c r="C154" s="116" t="s">
        <v>417</v>
      </c>
      <c r="D154" s="116" t="s">
        <v>418</v>
      </c>
      <c r="E154" s="116" t="s">
        <v>419</v>
      </c>
    </row>
    <row r="155" spans="1:5" x14ac:dyDescent="0.25">
      <c r="A155" s="150">
        <v>134</v>
      </c>
      <c r="B155" s="96" t="s">
        <v>301</v>
      </c>
      <c r="C155" s="116">
        <v>708.3</v>
      </c>
      <c r="D155" s="116">
        <v>805.76</v>
      </c>
      <c r="E155" s="116">
        <v>992.9</v>
      </c>
    </row>
    <row r="156" spans="1:5" x14ac:dyDescent="0.25">
      <c r="A156" s="150">
        <v>135</v>
      </c>
      <c r="B156" s="96" t="s">
        <v>420</v>
      </c>
      <c r="C156" s="116">
        <v>178.76</v>
      </c>
      <c r="D156" s="116">
        <v>204.33</v>
      </c>
      <c r="E156" s="116">
        <v>250.59</v>
      </c>
    </row>
    <row r="157" spans="1:5" x14ac:dyDescent="0.25">
      <c r="A157" s="150">
        <v>136</v>
      </c>
      <c r="B157" s="96" t="s">
        <v>129</v>
      </c>
      <c r="C157" s="116">
        <v>26.98</v>
      </c>
      <c r="D157" s="116">
        <v>30.84</v>
      </c>
      <c r="E157" s="116">
        <v>66.19</v>
      </c>
    </row>
    <row r="158" spans="1:5" x14ac:dyDescent="0.25">
      <c r="A158" s="150">
        <v>137</v>
      </c>
      <c r="B158" s="96" t="s">
        <v>130</v>
      </c>
      <c r="C158" s="116">
        <v>2367.7399999999998</v>
      </c>
      <c r="D158" s="116">
        <v>2698.7</v>
      </c>
      <c r="E158" s="116">
        <v>3314.39</v>
      </c>
    </row>
    <row r="159" spans="1:5" x14ac:dyDescent="0.25">
      <c r="A159" s="150">
        <v>138</v>
      </c>
      <c r="B159" s="96" t="s">
        <v>131</v>
      </c>
      <c r="C159" s="116">
        <v>2465.56</v>
      </c>
      <c r="D159" s="116">
        <v>2810.51</v>
      </c>
      <c r="E159" s="116">
        <v>3494.06</v>
      </c>
    </row>
    <row r="160" spans="1:5" x14ac:dyDescent="0.25">
      <c r="A160" s="150">
        <v>139</v>
      </c>
      <c r="B160" s="96" t="s">
        <v>132</v>
      </c>
      <c r="C160" s="116">
        <v>978.13</v>
      </c>
      <c r="D160" s="116">
        <v>1114.18</v>
      </c>
      <c r="E160" s="116">
        <v>1371.15</v>
      </c>
    </row>
    <row r="161" spans="1:5" x14ac:dyDescent="0.25">
      <c r="A161" s="150">
        <v>140</v>
      </c>
      <c r="B161" s="96" t="s">
        <v>133</v>
      </c>
      <c r="C161" s="116">
        <v>323.79000000000002</v>
      </c>
      <c r="D161" s="116">
        <v>370.11</v>
      </c>
      <c r="E161" s="116">
        <v>453.9</v>
      </c>
    </row>
    <row r="162" spans="1:5" x14ac:dyDescent="0.25">
      <c r="A162" s="150">
        <v>141</v>
      </c>
      <c r="B162" s="96" t="s">
        <v>134</v>
      </c>
      <c r="C162" s="116">
        <v>283.32</v>
      </c>
      <c r="D162" s="116">
        <v>323.83999999999997</v>
      </c>
      <c r="E162" s="116">
        <v>397.16</v>
      </c>
    </row>
    <row r="163" spans="1:5" x14ac:dyDescent="0.25">
      <c r="A163" s="150">
        <v>142</v>
      </c>
      <c r="B163" s="96" t="s">
        <v>135</v>
      </c>
      <c r="C163" s="116">
        <v>1032.0899999999999</v>
      </c>
      <c r="D163" s="116">
        <v>1175.8599999999999</v>
      </c>
      <c r="E163" s="116">
        <v>1442.07</v>
      </c>
    </row>
    <row r="164" spans="1:5" x14ac:dyDescent="0.25">
      <c r="A164" s="150">
        <v>143</v>
      </c>
      <c r="B164" s="96" t="s">
        <v>136</v>
      </c>
      <c r="C164" s="116">
        <v>283.32</v>
      </c>
      <c r="D164" s="116">
        <v>323.83999999999997</v>
      </c>
      <c r="E164" s="116">
        <v>397.16</v>
      </c>
    </row>
    <row r="165" spans="1:5" x14ac:dyDescent="0.25">
      <c r="A165" s="150">
        <v>144</v>
      </c>
      <c r="B165" s="96" t="s">
        <v>137</v>
      </c>
      <c r="C165" s="116">
        <v>930.91</v>
      </c>
      <c r="D165" s="116">
        <v>1060.2</v>
      </c>
      <c r="E165" s="116">
        <v>1338.05</v>
      </c>
    </row>
    <row r="166" spans="1:5" x14ac:dyDescent="0.25">
      <c r="A166" s="150">
        <v>145</v>
      </c>
      <c r="B166" s="96" t="s">
        <v>138</v>
      </c>
      <c r="C166" s="116">
        <v>411.49</v>
      </c>
      <c r="D166" s="116">
        <v>466.49</v>
      </c>
      <c r="E166" s="116">
        <v>572.1</v>
      </c>
    </row>
    <row r="167" spans="1:5" x14ac:dyDescent="0.25">
      <c r="A167" s="150">
        <v>146</v>
      </c>
      <c r="B167" s="96" t="s">
        <v>139</v>
      </c>
      <c r="C167" s="116">
        <v>317.05</v>
      </c>
      <c r="D167" s="116">
        <v>393.24</v>
      </c>
      <c r="E167" s="116">
        <v>482.27</v>
      </c>
    </row>
    <row r="168" spans="1:5" x14ac:dyDescent="0.25">
      <c r="A168" s="150">
        <v>147</v>
      </c>
      <c r="B168" s="96" t="s">
        <v>140</v>
      </c>
      <c r="C168" s="116">
        <v>681.32</v>
      </c>
      <c r="D168" s="116">
        <v>774.91</v>
      </c>
      <c r="E168" s="116">
        <v>955.07</v>
      </c>
    </row>
    <row r="169" spans="1:5" x14ac:dyDescent="0.25">
      <c r="A169" s="150">
        <v>148</v>
      </c>
      <c r="B169" s="96" t="s">
        <v>141</v>
      </c>
      <c r="C169" s="116">
        <v>9882.4599999999991</v>
      </c>
      <c r="D169" s="116">
        <v>10428.56</v>
      </c>
      <c r="E169" s="116">
        <v>12562.55</v>
      </c>
    </row>
    <row r="170" spans="1:5" x14ac:dyDescent="0.25">
      <c r="A170" s="150">
        <v>149</v>
      </c>
      <c r="B170" s="96" t="s">
        <v>385</v>
      </c>
      <c r="C170" s="116">
        <v>1116.4100000000001</v>
      </c>
      <c r="D170" s="116">
        <v>1272.25</v>
      </c>
      <c r="E170" s="116">
        <v>1560.27</v>
      </c>
    </row>
    <row r="171" spans="1:5" x14ac:dyDescent="0.25">
      <c r="A171" s="150">
        <v>150</v>
      </c>
      <c r="B171" s="96" t="s">
        <v>386</v>
      </c>
      <c r="C171" s="116">
        <v>961.26</v>
      </c>
      <c r="D171" s="116">
        <v>1094.9000000000001</v>
      </c>
      <c r="E171" s="116">
        <v>1347.51</v>
      </c>
    </row>
    <row r="172" spans="1:5" x14ac:dyDescent="0.25">
      <c r="A172" s="150">
        <v>151</v>
      </c>
      <c r="B172" s="137" t="s">
        <v>387</v>
      </c>
      <c r="C172" s="153">
        <v>300.18</v>
      </c>
      <c r="D172" s="153">
        <v>343.12</v>
      </c>
      <c r="E172" s="153">
        <v>420.8</v>
      </c>
    </row>
    <row r="173" spans="1:5" x14ac:dyDescent="0.25">
      <c r="A173" s="150">
        <v>152</v>
      </c>
      <c r="B173" s="96" t="s">
        <v>388</v>
      </c>
      <c r="C173" s="116">
        <v>107.93</v>
      </c>
      <c r="D173" s="116">
        <v>123.37</v>
      </c>
      <c r="E173" s="116">
        <v>151.30000000000001</v>
      </c>
    </row>
    <row r="174" spans="1:5" x14ac:dyDescent="0.25">
      <c r="A174" s="150">
        <v>153</v>
      </c>
      <c r="B174" s="96" t="s">
        <v>223</v>
      </c>
      <c r="C174" s="116">
        <v>151.78</v>
      </c>
      <c r="D174" s="116">
        <v>173.49</v>
      </c>
      <c r="E174" s="116">
        <v>212.76</v>
      </c>
    </row>
    <row r="175" spans="1:5" x14ac:dyDescent="0.25">
      <c r="A175" s="150">
        <v>154</v>
      </c>
      <c r="B175" s="96" t="s">
        <v>389</v>
      </c>
      <c r="C175" s="116">
        <v>968.01</v>
      </c>
      <c r="D175" s="116">
        <v>1102.6099999999999</v>
      </c>
      <c r="E175" s="116">
        <v>1352.23</v>
      </c>
    </row>
    <row r="176" spans="1:5" x14ac:dyDescent="0.25">
      <c r="A176" s="150">
        <v>155</v>
      </c>
      <c r="B176" s="96" t="s">
        <v>390</v>
      </c>
      <c r="C176" s="116">
        <v>104.56</v>
      </c>
      <c r="D176" s="116">
        <v>119.51</v>
      </c>
      <c r="E176" s="116">
        <v>146.57</v>
      </c>
    </row>
    <row r="177" spans="1:5" x14ac:dyDescent="0.25">
      <c r="A177" s="150">
        <v>156</v>
      </c>
      <c r="B177" s="96" t="s">
        <v>391</v>
      </c>
      <c r="C177" s="116">
        <v>782.5</v>
      </c>
      <c r="D177" s="116">
        <v>894.43</v>
      </c>
      <c r="E177" s="116">
        <v>1096.92</v>
      </c>
    </row>
    <row r="178" spans="1:5" x14ac:dyDescent="0.25">
      <c r="A178" s="150">
        <v>157</v>
      </c>
      <c r="B178" s="96" t="s">
        <v>392</v>
      </c>
      <c r="C178" s="116">
        <v>266.45999999999998</v>
      </c>
      <c r="D178" s="116">
        <v>304.57</v>
      </c>
      <c r="E178" s="116">
        <v>373.52</v>
      </c>
    </row>
    <row r="179" spans="1:5" x14ac:dyDescent="0.25">
      <c r="A179" s="150">
        <v>158</v>
      </c>
      <c r="B179" s="96" t="s">
        <v>393</v>
      </c>
      <c r="C179" s="116">
        <v>1129.9100000000001</v>
      </c>
      <c r="D179" s="116">
        <v>1287.67</v>
      </c>
      <c r="E179" s="116">
        <v>1470.44</v>
      </c>
    </row>
    <row r="180" spans="1:5" x14ac:dyDescent="0.25">
      <c r="A180" s="150">
        <v>159</v>
      </c>
      <c r="B180" s="96" t="s">
        <v>421</v>
      </c>
      <c r="C180" s="116">
        <v>637.47</v>
      </c>
      <c r="D180" s="116">
        <v>728.65</v>
      </c>
      <c r="E180" s="116">
        <v>893.61</v>
      </c>
    </row>
    <row r="181" spans="1:5" x14ac:dyDescent="0.25">
      <c r="A181" s="150">
        <v>160</v>
      </c>
      <c r="B181" s="96" t="s">
        <v>394</v>
      </c>
      <c r="C181" s="116">
        <v>752.15</v>
      </c>
      <c r="D181" s="116">
        <v>867.44</v>
      </c>
      <c r="E181" s="116">
        <v>1068.55</v>
      </c>
    </row>
    <row r="182" spans="1:5" x14ac:dyDescent="0.25">
      <c r="A182" s="150">
        <v>161</v>
      </c>
      <c r="B182" s="96" t="s">
        <v>395</v>
      </c>
      <c r="C182" s="116">
        <v>320.42</v>
      </c>
      <c r="D182" s="116">
        <v>366.24</v>
      </c>
      <c r="E182" s="116">
        <v>449.17</v>
      </c>
    </row>
    <row r="183" spans="1:5" x14ac:dyDescent="0.25">
      <c r="A183" s="150">
        <v>162</v>
      </c>
      <c r="B183" s="96" t="s">
        <v>155</v>
      </c>
      <c r="C183" s="116">
        <v>246.22</v>
      </c>
      <c r="D183" s="116">
        <v>281.44</v>
      </c>
      <c r="E183" s="116">
        <v>345.15</v>
      </c>
    </row>
    <row r="184" spans="1:5" x14ac:dyDescent="0.25">
      <c r="A184" s="150">
        <v>163</v>
      </c>
      <c r="B184" s="96" t="s">
        <v>397</v>
      </c>
      <c r="C184" s="116">
        <v>371.01</v>
      </c>
      <c r="D184" s="116">
        <v>424.08</v>
      </c>
      <c r="E184" s="116">
        <v>520.09</v>
      </c>
    </row>
    <row r="185" spans="1:5" x14ac:dyDescent="0.25">
      <c r="A185" s="150">
        <v>164</v>
      </c>
      <c r="B185" s="96" t="s">
        <v>398</v>
      </c>
      <c r="C185" s="116">
        <v>822.98</v>
      </c>
      <c r="D185" s="116">
        <v>936.84</v>
      </c>
      <c r="E185" s="116">
        <v>907.79</v>
      </c>
    </row>
    <row r="186" spans="1:5" x14ac:dyDescent="0.25">
      <c r="A186" s="150">
        <v>165</v>
      </c>
      <c r="B186" s="96" t="s">
        <v>399</v>
      </c>
      <c r="C186" s="116">
        <v>445.22</v>
      </c>
      <c r="D186" s="116">
        <v>508.9</v>
      </c>
      <c r="E186" s="116">
        <v>624.11</v>
      </c>
    </row>
    <row r="187" spans="1:5" x14ac:dyDescent="0.25">
      <c r="A187" s="150">
        <v>166</v>
      </c>
      <c r="B187" s="96" t="s">
        <v>400</v>
      </c>
      <c r="C187" s="116">
        <v>435.1</v>
      </c>
      <c r="D187" s="116">
        <v>493.48</v>
      </c>
      <c r="E187" s="116">
        <v>605.20000000000005</v>
      </c>
    </row>
    <row r="188" spans="1:5" x14ac:dyDescent="0.25">
      <c r="A188" s="150">
        <v>167</v>
      </c>
      <c r="B188" s="96" t="s">
        <v>160</v>
      </c>
      <c r="C188" s="116">
        <v>5787.82</v>
      </c>
      <c r="D188" s="116">
        <v>7271.08</v>
      </c>
      <c r="E188" s="116">
        <v>8926.64</v>
      </c>
    </row>
    <row r="189" spans="1:5" x14ac:dyDescent="0.25">
      <c r="A189" s="150">
        <v>168</v>
      </c>
      <c r="B189" s="96" t="s">
        <v>161</v>
      </c>
      <c r="C189" s="116">
        <v>141.66</v>
      </c>
      <c r="D189" s="116">
        <v>161.91999999999999</v>
      </c>
      <c r="E189" s="116">
        <v>198.58</v>
      </c>
    </row>
    <row r="190" spans="1:5" x14ac:dyDescent="0.25">
      <c r="A190" s="150">
        <v>169</v>
      </c>
      <c r="B190" s="96" t="s">
        <v>422</v>
      </c>
      <c r="C190" s="116">
        <v>2027.09</v>
      </c>
      <c r="D190" s="116">
        <v>2309.3200000000002</v>
      </c>
      <c r="E190" s="116">
        <v>2836.86</v>
      </c>
    </row>
    <row r="191" spans="1:5" x14ac:dyDescent="0.25">
      <c r="A191" s="150">
        <v>170</v>
      </c>
      <c r="B191" s="96" t="s">
        <v>163</v>
      </c>
      <c r="C191" s="116">
        <v>887.06</v>
      </c>
      <c r="D191" s="116">
        <v>1013.94</v>
      </c>
      <c r="E191" s="116">
        <v>1243.49</v>
      </c>
    </row>
    <row r="192" spans="1:5" x14ac:dyDescent="0.25">
      <c r="A192" s="150">
        <v>171</v>
      </c>
      <c r="B192" s="96" t="s">
        <v>164</v>
      </c>
      <c r="C192" s="116">
        <v>306.93</v>
      </c>
      <c r="D192" s="116">
        <v>350.83</v>
      </c>
      <c r="E192" s="116">
        <v>430.26</v>
      </c>
    </row>
    <row r="193" spans="1:5" x14ac:dyDescent="0.25">
      <c r="A193" s="150">
        <v>172</v>
      </c>
      <c r="B193" s="96" t="s">
        <v>165</v>
      </c>
      <c r="C193" s="116">
        <v>516.04999999999995</v>
      </c>
      <c r="D193" s="116">
        <v>605.28</v>
      </c>
      <c r="E193" s="116">
        <v>742.31</v>
      </c>
    </row>
    <row r="194" spans="1:5" x14ac:dyDescent="0.25">
      <c r="A194" s="150">
        <v>173</v>
      </c>
      <c r="B194" s="96" t="s">
        <v>166</v>
      </c>
      <c r="C194" s="116">
        <v>1726.9</v>
      </c>
      <c r="D194" s="116">
        <v>1966.2</v>
      </c>
      <c r="E194" s="116">
        <v>2416.06</v>
      </c>
    </row>
    <row r="195" spans="1:5" x14ac:dyDescent="0.25">
      <c r="A195" s="150">
        <v>174</v>
      </c>
      <c r="B195" s="96" t="s">
        <v>167</v>
      </c>
      <c r="C195" s="116">
        <v>468.83</v>
      </c>
      <c r="D195" s="116">
        <v>532.03</v>
      </c>
      <c r="E195" s="116">
        <v>657.21</v>
      </c>
    </row>
    <row r="196" spans="1:5" x14ac:dyDescent="0.25">
      <c r="A196" s="150">
        <v>175</v>
      </c>
      <c r="B196" s="96" t="s">
        <v>168</v>
      </c>
      <c r="C196" s="116">
        <v>721.79</v>
      </c>
      <c r="D196" s="116">
        <v>821.18</v>
      </c>
      <c r="E196" s="116">
        <v>1007.08</v>
      </c>
    </row>
    <row r="197" spans="1:5" x14ac:dyDescent="0.25">
      <c r="A197" s="150">
        <v>176</v>
      </c>
      <c r="B197" s="96" t="s">
        <v>169</v>
      </c>
      <c r="C197" s="116">
        <v>1227.72</v>
      </c>
      <c r="D197" s="116">
        <v>909.85</v>
      </c>
      <c r="E197" s="116">
        <v>1115.83</v>
      </c>
    </row>
    <row r="198" spans="1:5" x14ac:dyDescent="0.25">
      <c r="A198" s="150">
        <v>177</v>
      </c>
      <c r="B198" s="96" t="s">
        <v>170</v>
      </c>
      <c r="C198" s="116">
        <v>947.77</v>
      </c>
      <c r="D198" s="116">
        <v>1083.3399999999999</v>
      </c>
      <c r="E198" s="116">
        <v>1328.59</v>
      </c>
    </row>
    <row r="199" spans="1:5" x14ac:dyDescent="0.25">
      <c r="A199" s="150">
        <v>178</v>
      </c>
      <c r="B199" s="96" t="s">
        <v>423</v>
      </c>
      <c r="C199" s="116">
        <v>2242.9499999999998</v>
      </c>
      <c r="D199" s="116">
        <v>2556.06</v>
      </c>
      <c r="E199" s="116">
        <v>3139.45</v>
      </c>
    </row>
    <row r="200" spans="1:5" x14ac:dyDescent="0.25">
      <c r="A200" s="150">
        <v>179</v>
      </c>
      <c r="B200" s="96" t="s">
        <v>172</v>
      </c>
      <c r="C200" s="116">
        <v>1487.43</v>
      </c>
      <c r="D200" s="116">
        <v>1696.33</v>
      </c>
      <c r="E200" s="116">
        <v>2085.09</v>
      </c>
    </row>
    <row r="201" spans="1:5" x14ac:dyDescent="0.25">
      <c r="A201" s="150">
        <v>180</v>
      </c>
      <c r="B201" s="96" t="s">
        <v>173</v>
      </c>
      <c r="C201" s="116">
        <v>688.06</v>
      </c>
      <c r="D201" s="116">
        <v>786.47</v>
      </c>
      <c r="E201" s="116">
        <v>964.53</v>
      </c>
    </row>
    <row r="202" spans="1:5" x14ac:dyDescent="0.25">
      <c r="A202" s="150">
        <v>181</v>
      </c>
      <c r="B202" s="96" t="s">
        <v>174</v>
      </c>
      <c r="C202" s="116">
        <v>677.94</v>
      </c>
      <c r="D202" s="116">
        <v>771.06</v>
      </c>
      <c r="E202" s="116">
        <v>978.72</v>
      </c>
    </row>
    <row r="203" spans="1:5" x14ac:dyDescent="0.25">
      <c r="A203" s="150">
        <v>182</v>
      </c>
      <c r="B203" s="96" t="s">
        <v>175</v>
      </c>
      <c r="C203" s="116">
        <v>883.69</v>
      </c>
      <c r="D203" s="116">
        <v>1006.23</v>
      </c>
      <c r="E203" s="116">
        <v>1238.76</v>
      </c>
    </row>
    <row r="204" spans="1:5" x14ac:dyDescent="0.25">
      <c r="A204" s="150">
        <v>183</v>
      </c>
      <c r="B204" s="96" t="s">
        <v>176</v>
      </c>
      <c r="C204" s="116">
        <v>1882.05</v>
      </c>
      <c r="D204" s="116">
        <v>2143.54</v>
      </c>
      <c r="E204" s="116">
        <v>2633.54</v>
      </c>
    </row>
    <row r="205" spans="1:5" x14ac:dyDescent="0.25">
      <c r="A205" s="150">
        <v>184</v>
      </c>
      <c r="B205" s="96" t="s">
        <v>177</v>
      </c>
      <c r="C205" s="116">
        <v>516.04999999999995</v>
      </c>
      <c r="D205" s="116">
        <v>589.86</v>
      </c>
      <c r="E205" s="116">
        <v>723.4</v>
      </c>
    </row>
    <row r="206" spans="1:5" x14ac:dyDescent="0.25">
      <c r="A206" s="150">
        <v>185</v>
      </c>
      <c r="B206" s="96" t="s">
        <v>178</v>
      </c>
      <c r="C206" s="116">
        <v>1133.28</v>
      </c>
      <c r="D206" s="116">
        <v>1291.52</v>
      </c>
      <c r="E206" s="116">
        <v>1588.64</v>
      </c>
    </row>
    <row r="207" spans="1:5" x14ac:dyDescent="0.25">
      <c r="A207" s="150">
        <v>186</v>
      </c>
      <c r="B207" s="96" t="s">
        <v>179</v>
      </c>
      <c r="C207" s="116">
        <v>273.2</v>
      </c>
      <c r="D207" s="116">
        <v>308.42</v>
      </c>
      <c r="E207" s="116">
        <v>378.25</v>
      </c>
    </row>
    <row r="208" spans="1:5" x14ac:dyDescent="0.25">
      <c r="A208" s="150">
        <v>187</v>
      </c>
      <c r="B208" s="96" t="s">
        <v>180</v>
      </c>
      <c r="C208" s="116">
        <v>1726.9</v>
      </c>
      <c r="D208" s="116">
        <v>1966.2</v>
      </c>
      <c r="E208" s="116">
        <v>2416.06</v>
      </c>
    </row>
    <row r="209" spans="1:5" x14ac:dyDescent="0.25">
      <c r="A209" s="150">
        <v>188</v>
      </c>
      <c r="B209" s="96" t="s">
        <v>181</v>
      </c>
      <c r="C209" s="116">
        <v>1392.99</v>
      </c>
      <c r="D209" s="116">
        <v>1588.38</v>
      </c>
      <c r="E209" s="116">
        <v>1947.97</v>
      </c>
    </row>
    <row r="210" spans="1:5" x14ac:dyDescent="0.25">
      <c r="A210" s="150">
        <v>189</v>
      </c>
      <c r="B210" s="96" t="s">
        <v>424</v>
      </c>
      <c r="C210" s="116">
        <v>539.66</v>
      </c>
      <c r="D210" s="116">
        <v>647.69000000000005</v>
      </c>
      <c r="E210" s="116">
        <v>799.05</v>
      </c>
    </row>
    <row r="211" spans="1:5" x14ac:dyDescent="0.25">
      <c r="A211" s="150">
        <v>190</v>
      </c>
      <c r="B211" s="96" t="s">
        <v>183</v>
      </c>
      <c r="C211" s="116">
        <v>344.03</v>
      </c>
      <c r="D211" s="116">
        <v>393.24</v>
      </c>
      <c r="E211" s="116">
        <v>482.27</v>
      </c>
    </row>
    <row r="212" spans="1:5" x14ac:dyDescent="0.25">
      <c r="A212" s="150">
        <v>191</v>
      </c>
      <c r="B212" s="96" t="s">
        <v>184</v>
      </c>
      <c r="C212" s="116">
        <v>4303.76</v>
      </c>
      <c r="D212" s="116">
        <v>4907.78</v>
      </c>
      <c r="E212" s="116">
        <v>6023.59</v>
      </c>
    </row>
    <row r="213" spans="1:5" x14ac:dyDescent="0.25">
      <c r="A213" s="150">
        <v>192</v>
      </c>
      <c r="B213" s="96" t="s">
        <v>425</v>
      </c>
      <c r="C213" s="116">
        <v>344.03</v>
      </c>
      <c r="D213" s="116">
        <v>393.24</v>
      </c>
      <c r="E213" s="116">
        <v>482.27</v>
      </c>
    </row>
    <row r="214" spans="1:5" x14ac:dyDescent="0.25">
      <c r="A214" s="150">
        <v>193</v>
      </c>
      <c r="B214" s="96" t="s">
        <v>186</v>
      </c>
      <c r="C214" s="116">
        <v>182.13</v>
      </c>
      <c r="D214" s="116">
        <v>208.19</v>
      </c>
      <c r="E214" s="116">
        <v>255.32</v>
      </c>
    </row>
    <row r="215" spans="1:5" x14ac:dyDescent="0.25">
      <c r="A215" s="150">
        <v>194</v>
      </c>
      <c r="B215" s="96" t="s">
        <v>225</v>
      </c>
      <c r="C215" s="116">
        <v>148.41</v>
      </c>
      <c r="D215" s="116">
        <v>169.63</v>
      </c>
      <c r="E215" s="116">
        <v>208.04</v>
      </c>
    </row>
    <row r="216" spans="1:5" x14ac:dyDescent="0.25">
      <c r="A216" s="150">
        <v>195</v>
      </c>
      <c r="B216" s="96" t="s">
        <v>403</v>
      </c>
      <c r="C216" s="116">
        <v>576.76</v>
      </c>
      <c r="D216" s="116">
        <v>512.75</v>
      </c>
      <c r="E216" s="116">
        <v>628.84</v>
      </c>
    </row>
    <row r="217" spans="1:5" x14ac:dyDescent="0.25">
      <c r="A217" s="150">
        <v>196</v>
      </c>
      <c r="B217" s="96" t="s">
        <v>405</v>
      </c>
      <c r="C217" s="116">
        <v>215.86</v>
      </c>
      <c r="D217" s="116">
        <v>185.24</v>
      </c>
      <c r="E217" s="116">
        <v>302.60000000000002</v>
      </c>
    </row>
    <row r="218" spans="1:5" x14ac:dyDescent="0.25">
      <c r="A218" s="150">
        <v>197</v>
      </c>
      <c r="B218" s="96" t="s">
        <v>406</v>
      </c>
      <c r="C218" s="116">
        <v>408.12</v>
      </c>
      <c r="D218" s="116">
        <v>466.49</v>
      </c>
      <c r="E218" s="116">
        <v>572.1</v>
      </c>
    </row>
    <row r="219" spans="1:5" x14ac:dyDescent="0.25">
      <c r="A219" s="150">
        <v>198</v>
      </c>
      <c r="B219" s="96" t="s">
        <v>407</v>
      </c>
      <c r="C219" s="116">
        <v>47.89</v>
      </c>
      <c r="D219" s="116">
        <v>57.8</v>
      </c>
      <c r="E219" s="116">
        <v>70.92</v>
      </c>
    </row>
    <row r="220" spans="1:5" x14ac:dyDescent="0.25">
      <c r="A220" s="150">
        <v>199</v>
      </c>
      <c r="B220" s="96" t="s">
        <v>408</v>
      </c>
      <c r="C220" s="116">
        <v>2</v>
      </c>
      <c r="D220" s="116">
        <v>2</v>
      </c>
      <c r="E220" s="116">
        <v>56.73</v>
      </c>
    </row>
    <row r="221" spans="1:5" x14ac:dyDescent="0.25">
      <c r="A221" s="150">
        <v>200</v>
      </c>
      <c r="B221" s="96" t="s">
        <v>409</v>
      </c>
      <c r="C221" s="116">
        <v>2779.23</v>
      </c>
      <c r="D221" s="116">
        <v>3165.19</v>
      </c>
      <c r="E221" s="116">
        <v>3886.49</v>
      </c>
    </row>
    <row r="222" spans="1:5" x14ac:dyDescent="0.25">
      <c r="A222" s="150">
        <v>201</v>
      </c>
      <c r="B222" s="96" t="s">
        <v>410</v>
      </c>
      <c r="C222" s="116">
        <v>5609.05</v>
      </c>
      <c r="D222" s="116">
        <v>6392.07</v>
      </c>
      <c r="E222" s="116">
        <v>7848.64</v>
      </c>
    </row>
    <row r="223" spans="1:5" x14ac:dyDescent="0.25">
      <c r="A223" s="150">
        <v>202</v>
      </c>
      <c r="B223" s="96" t="s">
        <v>411</v>
      </c>
      <c r="C223" s="116">
        <v>3592.09</v>
      </c>
      <c r="D223" s="116">
        <v>4094.32</v>
      </c>
      <c r="E223" s="116">
        <v>5025.96</v>
      </c>
    </row>
    <row r="224" spans="1:5" x14ac:dyDescent="0.25">
      <c r="A224" s="150">
        <v>203</v>
      </c>
      <c r="B224" s="96" t="s">
        <v>571</v>
      </c>
      <c r="C224" s="147">
        <v>12294.05</v>
      </c>
      <c r="D224" s="147">
        <v>14013.98</v>
      </c>
      <c r="E224" s="147">
        <v>17205.53</v>
      </c>
    </row>
    <row r="225" spans="1:5" x14ac:dyDescent="0.25">
      <c r="A225" s="150">
        <v>204</v>
      </c>
      <c r="B225" s="96" t="s">
        <v>572</v>
      </c>
      <c r="C225" s="147">
        <v>232.73</v>
      </c>
      <c r="D225" s="147">
        <v>266.02</v>
      </c>
      <c r="E225" s="147">
        <v>326.24</v>
      </c>
    </row>
    <row r="226" spans="1:5" x14ac:dyDescent="0.25">
      <c r="A226" s="150">
        <v>205</v>
      </c>
      <c r="B226" s="96" t="s">
        <v>573</v>
      </c>
      <c r="C226" s="147">
        <v>775.76</v>
      </c>
      <c r="D226" s="147">
        <v>886.72</v>
      </c>
      <c r="E226" s="147">
        <v>1087.46</v>
      </c>
    </row>
    <row r="227" spans="1:5" x14ac:dyDescent="0.25">
      <c r="A227" s="150">
        <v>206</v>
      </c>
      <c r="B227" s="96" t="s">
        <v>574</v>
      </c>
      <c r="C227" s="147">
        <v>293.44</v>
      </c>
      <c r="D227" s="147">
        <v>335.41</v>
      </c>
      <c r="E227" s="147">
        <v>411.34</v>
      </c>
    </row>
    <row r="228" spans="1:5" x14ac:dyDescent="0.25">
      <c r="A228" s="150">
        <v>207</v>
      </c>
      <c r="B228" s="96" t="s">
        <v>575</v>
      </c>
      <c r="C228" s="147">
        <v>1079.31</v>
      </c>
      <c r="D228" s="147">
        <v>1229.8399999999999</v>
      </c>
      <c r="E228" s="147">
        <v>1508.26</v>
      </c>
    </row>
    <row r="229" spans="1:5" x14ac:dyDescent="0.25">
      <c r="A229" s="150">
        <v>208</v>
      </c>
      <c r="B229" s="96" t="s">
        <v>585</v>
      </c>
      <c r="C229" s="147">
        <v>5474.14</v>
      </c>
      <c r="D229" s="147">
        <v>6241.71</v>
      </c>
      <c r="E229" s="147">
        <v>7730.43</v>
      </c>
    </row>
    <row r="230" spans="1:5" x14ac:dyDescent="0.25">
      <c r="A230" s="150">
        <v>209</v>
      </c>
      <c r="B230" s="96" t="s">
        <v>595</v>
      </c>
      <c r="C230" s="147">
        <v>623.98</v>
      </c>
      <c r="D230" s="147">
        <v>709.37</v>
      </c>
      <c r="E230" s="147">
        <v>874.7</v>
      </c>
    </row>
    <row r="231" spans="1:5" x14ac:dyDescent="0.25">
      <c r="A231" s="150">
        <v>210</v>
      </c>
      <c r="B231" s="96" t="s">
        <v>596</v>
      </c>
      <c r="C231" s="147">
        <v>198.99</v>
      </c>
      <c r="D231" s="147">
        <v>227.46</v>
      </c>
      <c r="E231" s="147">
        <v>278.95999999999998</v>
      </c>
    </row>
    <row r="232" spans="1:5" x14ac:dyDescent="0.25">
      <c r="A232" s="150">
        <v>211</v>
      </c>
      <c r="B232" s="96" t="s">
        <v>597</v>
      </c>
      <c r="C232" s="147">
        <v>701.55</v>
      </c>
      <c r="D232" s="147">
        <v>801.9</v>
      </c>
      <c r="E232" s="147">
        <v>983.44</v>
      </c>
    </row>
    <row r="233" spans="1:5" x14ac:dyDescent="0.25">
      <c r="A233" s="150">
        <v>212</v>
      </c>
      <c r="B233" s="96" t="s">
        <v>586</v>
      </c>
      <c r="C233" s="147">
        <v>94.44</v>
      </c>
      <c r="D233" s="147">
        <v>107.95</v>
      </c>
      <c r="E233" s="147">
        <v>132.38999999999999</v>
      </c>
    </row>
    <row r="234" spans="1:5" x14ac:dyDescent="0.25">
      <c r="A234" s="150">
        <v>213</v>
      </c>
      <c r="B234" s="96" t="s">
        <v>598</v>
      </c>
      <c r="C234" s="147">
        <v>1939.39</v>
      </c>
      <c r="D234" s="147">
        <v>2212.94</v>
      </c>
      <c r="E234" s="147">
        <v>2718.65</v>
      </c>
    </row>
    <row r="235" spans="1:5" x14ac:dyDescent="0.25">
      <c r="A235" s="150">
        <v>214</v>
      </c>
      <c r="B235" s="96" t="s">
        <v>599</v>
      </c>
      <c r="C235" s="147">
        <v>381.13</v>
      </c>
      <c r="D235" s="147">
        <v>431.79</v>
      </c>
      <c r="E235" s="147">
        <v>529.54999999999995</v>
      </c>
    </row>
    <row r="236" spans="1:5" x14ac:dyDescent="0.25">
      <c r="A236" s="150">
        <v>215</v>
      </c>
      <c r="B236" s="96" t="s">
        <v>600</v>
      </c>
      <c r="C236" s="147">
        <v>172.02</v>
      </c>
      <c r="D236" s="147">
        <v>196.62</v>
      </c>
      <c r="E236" s="147">
        <v>241.13</v>
      </c>
    </row>
    <row r="237" spans="1:5" x14ac:dyDescent="0.25">
      <c r="A237" s="150">
        <v>216</v>
      </c>
      <c r="B237" s="96" t="s">
        <v>587</v>
      </c>
      <c r="C237" s="147">
        <v>819.6</v>
      </c>
      <c r="D237" s="147">
        <v>932.98</v>
      </c>
      <c r="E237" s="147">
        <v>1148.93</v>
      </c>
    </row>
    <row r="238" spans="1:5" x14ac:dyDescent="0.25">
      <c r="A238" s="150">
        <v>217</v>
      </c>
      <c r="B238" s="96" t="s">
        <v>588</v>
      </c>
      <c r="C238" s="147">
        <v>229.36</v>
      </c>
      <c r="D238" s="147">
        <v>381.68</v>
      </c>
      <c r="E238" s="147">
        <v>468.08</v>
      </c>
    </row>
    <row r="239" spans="1:5" x14ac:dyDescent="0.25">
      <c r="A239" s="150">
        <v>218</v>
      </c>
      <c r="B239" s="96" t="s">
        <v>602</v>
      </c>
      <c r="C239" s="147">
        <v>266.45999999999998</v>
      </c>
      <c r="D239" s="147">
        <v>304.57</v>
      </c>
      <c r="E239" s="147">
        <v>373.52</v>
      </c>
    </row>
    <row r="240" spans="1:5" x14ac:dyDescent="0.25">
      <c r="A240" s="150">
        <v>219</v>
      </c>
      <c r="B240" s="96" t="s">
        <v>603</v>
      </c>
      <c r="C240" s="147">
        <v>721.79</v>
      </c>
      <c r="D240" s="147">
        <v>825.03</v>
      </c>
      <c r="E240" s="147">
        <v>1011.81</v>
      </c>
    </row>
    <row r="241" spans="1:5" x14ac:dyDescent="0.25">
      <c r="A241" s="150">
        <v>220</v>
      </c>
      <c r="B241" s="96" t="s">
        <v>604</v>
      </c>
      <c r="C241" s="147">
        <v>755.52</v>
      </c>
      <c r="D241" s="147">
        <v>859.73</v>
      </c>
      <c r="E241" s="147">
        <v>1059.0899999999999</v>
      </c>
    </row>
    <row r="242" spans="1:5" x14ac:dyDescent="0.25">
      <c r="A242" s="150">
        <v>221</v>
      </c>
      <c r="B242" s="96" t="s">
        <v>605</v>
      </c>
      <c r="C242" s="147">
        <v>458.7</v>
      </c>
      <c r="D242" s="147">
        <v>605.28</v>
      </c>
      <c r="E242" s="147">
        <v>742.31</v>
      </c>
    </row>
    <row r="243" spans="1:5" x14ac:dyDescent="0.25">
      <c r="A243" s="150">
        <v>222</v>
      </c>
      <c r="B243" s="96" t="s">
        <v>606</v>
      </c>
      <c r="C243" s="147">
        <v>91.06</v>
      </c>
      <c r="D243" s="147">
        <v>104.09</v>
      </c>
      <c r="E243" s="147">
        <v>127.66</v>
      </c>
    </row>
    <row r="244" spans="1:5" x14ac:dyDescent="0.25">
      <c r="A244" s="150">
        <v>223</v>
      </c>
      <c r="B244" s="96" t="s">
        <v>607</v>
      </c>
      <c r="C244" s="147">
        <v>634.1</v>
      </c>
      <c r="D244" s="147">
        <v>720.94</v>
      </c>
      <c r="E244" s="147">
        <v>888.88</v>
      </c>
    </row>
    <row r="245" spans="1:5" x14ac:dyDescent="0.25">
      <c r="A245" s="150">
        <v>224</v>
      </c>
      <c r="B245" s="96" t="s">
        <v>608</v>
      </c>
      <c r="C245" s="147">
        <v>1895.54</v>
      </c>
      <c r="D245" s="147">
        <v>2158.96</v>
      </c>
      <c r="E245" s="147">
        <v>2652.46</v>
      </c>
    </row>
    <row r="246" spans="1:5" x14ac:dyDescent="0.25">
      <c r="A246" s="150">
        <v>225</v>
      </c>
      <c r="B246" s="96" t="s">
        <v>609</v>
      </c>
      <c r="C246" s="147">
        <v>1605.48</v>
      </c>
      <c r="D246" s="147">
        <v>1827.41</v>
      </c>
      <c r="E246" s="147">
        <v>2245.84</v>
      </c>
    </row>
    <row r="247" spans="1:5" x14ac:dyDescent="0.25">
      <c r="A247" s="150">
        <v>226</v>
      </c>
      <c r="B247" s="96" t="s">
        <v>590</v>
      </c>
      <c r="C247" s="147">
        <v>2371.12</v>
      </c>
      <c r="D247" s="147">
        <v>2702.56</v>
      </c>
      <c r="E247" s="147">
        <v>3319.12</v>
      </c>
    </row>
    <row r="248" spans="1:5" x14ac:dyDescent="0.25">
      <c r="A248" s="150">
        <v>227</v>
      </c>
      <c r="B248" s="96" t="s">
        <v>610</v>
      </c>
      <c r="C248" s="147">
        <v>468.83</v>
      </c>
      <c r="D248" s="147">
        <v>535.89</v>
      </c>
      <c r="E248" s="147">
        <v>756.5</v>
      </c>
    </row>
    <row r="249" spans="1:5" x14ac:dyDescent="0.25">
      <c r="A249" s="150">
        <v>228</v>
      </c>
      <c r="B249" s="96" t="s">
        <v>611</v>
      </c>
      <c r="C249" s="147">
        <v>880.31</v>
      </c>
      <c r="D249" s="147">
        <v>1002.38</v>
      </c>
      <c r="E249" s="147">
        <v>1234.03</v>
      </c>
    </row>
    <row r="250" spans="1:5" x14ac:dyDescent="0.25">
      <c r="A250" s="150">
        <v>229</v>
      </c>
      <c r="B250" s="96" t="s">
        <v>589</v>
      </c>
      <c r="C250" s="147">
        <v>752.15</v>
      </c>
      <c r="D250" s="147">
        <v>855.88</v>
      </c>
      <c r="E250" s="147">
        <v>1049.6400000000001</v>
      </c>
    </row>
    <row r="251" spans="1:5" ht="30" x14ac:dyDescent="0.25">
      <c r="A251" s="150"/>
      <c r="B251" s="95" t="s">
        <v>541</v>
      </c>
      <c r="C251" s="151">
        <f>SUM(C252:C480)</f>
        <v>1568007.1869100006</v>
      </c>
      <c r="D251" s="151">
        <f t="shared" ref="D251:E251" si="0">SUM(D252:D480)</f>
        <v>1733373.9298999999</v>
      </c>
      <c r="E251" s="151">
        <f t="shared" si="0"/>
        <v>1490828.8023400002</v>
      </c>
    </row>
    <row r="252" spans="1:5" x14ac:dyDescent="0.25">
      <c r="A252" s="150">
        <v>1</v>
      </c>
      <c r="B252" s="94" t="s">
        <v>414</v>
      </c>
      <c r="C252" s="116">
        <v>1081690.77</v>
      </c>
      <c r="D252" s="116">
        <v>1144430.1000000001</v>
      </c>
      <c r="E252" s="116">
        <v>1019280.07</v>
      </c>
    </row>
    <row r="253" spans="1:5" x14ac:dyDescent="0.25">
      <c r="A253" s="150">
        <v>2</v>
      </c>
      <c r="B253" s="96" t="s">
        <v>1</v>
      </c>
      <c r="C253" s="116">
        <v>22988.99</v>
      </c>
      <c r="D253" s="116">
        <v>23582.52</v>
      </c>
      <c r="E253" s="116">
        <v>22199.15</v>
      </c>
    </row>
    <row r="254" spans="1:5" x14ac:dyDescent="0.25">
      <c r="A254" s="150">
        <v>3</v>
      </c>
      <c r="B254" s="96" t="s">
        <v>2</v>
      </c>
      <c r="C254" s="116">
        <v>16498.25</v>
      </c>
      <c r="D254" s="116">
        <v>17437.46</v>
      </c>
      <c r="E254" s="116">
        <v>16050.97</v>
      </c>
    </row>
    <row r="255" spans="1:5" x14ac:dyDescent="0.25">
      <c r="A255" s="150">
        <v>4</v>
      </c>
      <c r="B255" s="96" t="s">
        <v>3</v>
      </c>
      <c r="C255" s="116">
        <v>3899.29</v>
      </c>
      <c r="D255" s="116">
        <v>3568.9</v>
      </c>
      <c r="E255" s="116">
        <v>3286.56</v>
      </c>
    </row>
    <row r="256" spans="1:5" x14ac:dyDescent="0.25">
      <c r="A256" s="150">
        <v>5</v>
      </c>
      <c r="B256" s="96" t="s">
        <v>4</v>
      </c>
      <c r="C256" s="116">
        <v>303.07</v>
      </c>
      <c r="D256" s="116">
        <v>245.79</v>
      </c>
      <c r="E256" s="116">
        <v>254.45</v>
      </c>
    </row>
    <row r="257" spans="1:5" x14ac:dyDescent="0.25">
      <c r="A257" s="150">
        <v>6</v>
      </c>
      <c r="B257" s="96" t="s">
        <v>5</v>
      </c>
      <c r="C257" s="116">
        <v>128.22999999999999</v>
      </c>
      <c r="D257" s="116">
        <v>104.24</v>
      </c>
      <c r="E257" s="116">
        <v>112</v>
      </c>
    </row>
    <row r="258" spans="1:5" x14ac:dyDescent="0.25">
      <c r="A258" s="150">
        <v>7</v>
      </c>
      <c r="B258" s="96" t="s">
        <v>6</v>
      </c>
      <c r="C258" s="116">
        <v>700.44</v>
      </c>
      <c r="D258" s="116">
        <v>691.27</v>
      </c>
      <c r="E258" s="116">
        <v>775.64</v>
      </c>
    </row>
    <row r="259" spans="1:5" x14ac:dyDescent="0.25">
      <c r="A259" s="150">
        <v>8</v>
      </c>
      <c r="B259" s="96" t="s">
        <v>7</v>
      </c>
      <c r="C259" s="116">
        <v>138.62</v>
      </c>
      <c r="D259" s="116">
        <v>124.29</v>
      </c>
      <c r="E259" s="116">
        <v>123.47</v>
      </c>
    </row>
    <row r="260" spans="1:5" x14ac:dyDescent="0.25">
      <c r="A260" s="150">
        <v>9</v>
      </c>
      <c r="B260" s="96" t="s">
        <v>8</v>
      </c>
      <c r="C260" s="116">
        <v>393.15</v>
      </c>
      <c r="D260" s="116">
        <v>414.9</v>
      </c>
      <c r="E260" s="116">
        <v>557.25</v>
      </c>
    </row>
    <row r="261" spans="1:5" x14ac:dyDescent="0.25">
      <c r="A261" s="150">
        <v>10</v>
      </c>
      <c r="B261" s="96" t="s">
        <v>9</v>
      </c>
      <c r="C261" s="116">
        <v>64.92</v>
      </c>
      <c r="D261" s="116">
        <v>71.760000000000005</v>
      </c>
      <c r="E261" s="116">
        <v>82.14</v>
      </c>
    </row>
    <row r="262" spans="1:5" x14ac:dyDescent="0.25">
      <c r="A262" s="150">
        <v>11</v>
      </c>
      <c r="B262" s="96" t="s">
        <v>10</v>
      </c>
      <c r="C262" s="116">
        <v>672.62</v>
      </c>
      <c r="D262" s="116">
        <v>418.56</v>
      </c>
      <c r="E262" s="116">
        <v>740.58</v>
      </c>
    </row>
    <row r="263" spans="1:5" x14ac:dyDescent="0.25">
      <c r="A263" s="150">
        <v>12</v>
      </c>
      <c r="B263" s="96" t="s">
        <v>11</v>
      </c>
      <c r="C263" s="116">
        <v>186.41</v>
      </c>
      <c r="D263" s="116">
        <v>155.72999999999999</v>
      </c>
      <c r="E263" s="116">
        <v>216.01</v>
      </c>
    </row>
    <row r="264" spans="1:5" x14ac:dyDescent="0.25">
      <c r="A264" s="150">
        <v>13</v>
      </c>
      <c r="B264" s="96" t="s">
        <v>210</v>
      </c>
      <c r="C264" s="116">
        <v>9234.74</v>
      </c>
      <c r="D264" s="116">
        <v>9433.44</v>
      </c>
      <c r="E264" s="116">
        <v>8737.83</v>
      </c>
    </row>
    <row r="265" spans="1:5" x14ac:dyDescent="0.25">
      <c r="A265" s="150">
        <v>14</v>
      </c>
      <c r="B265" s="96" t="s">
        <v>13</v>
      </c>
      <c r="C265" s="116">
        <v>28.03</v>
      </c>
      <c r="D265" s="116">
        <v>33.11</v>
      </c>
      <c r="E265" s="116">
        <v>25.34</v>
      </c>
    </row>
    <row r="266" spans="1:5" x14ac:dyDescent="0.25">
      <c r="A266" s="150">
        <v>15</v>
      </c>
      <c r="B266" s="96" t="s">
        <v>415</v>
      </c>
      <c r="C266" s="116">
        <v>43.15</v>
      </c>
      <c r="D266" s="116">
        <v>21.25</v>
      </c>
      <c r="E266" s="116">
        <v>49.69</v>
      </c>
    </row>
    <row r="267" spans="1:5" x14ac:dyDescent="0.25">
      <c r="A267" s="150">
        <v>16</v>
      </c>
      <c r="B267" s="96" t="s">
        <v>335</v>
      </c>
      <c r="C267" s="116">
        <v>34.75</v>
      </c>
      <c r="D267" s="116">
        <v>96.22</v>
      </c>
      <c r="E267" s="116">
        <v>55.78</v>
      </c>
    </row>
    <row r="268" spans="1:5" x14ac:dyDescent="0.25">
      <c r="A268" s="150">
        <v>17</v>
      </c>
      <c r="B268" s="96" t="s">
        <v>336</v>
      </c>
      <c r="C268" s="116">
        <v>92.53</v>
      </c>
      <c r="D268" s="116">
        <v>126.51</v>
      </c>
      <c r="E268" s="116">
        <v>181.12</v>
      </c>
    </row>
    <row r="269" spans="1:5" x14ac:dyDescent="0.25">
      <c r="A269" s="150">
        <v>18</v>
      </c>
      <c r="B269" s="96" t="s">
        <v>337</v>
      </c>
      <c r="C269" s="116">
        <v>138.30000000000001</v>
      </c>
      <c r="D269" s="116">
        <v>178.39</v>
      </c>
      <c r="E269" s="116">
        <v>141.37</v>
      </c>
    </row>
    <row r="270" spans="1:5" x14ac:dyDescent="0.25">
      <c r="A270" s="150">
        <v>19</v>
      </c>
      <c r="B270" s="96" t="s">
        <v>18</v>
      </c>
      <c r="C270" s="116">
        <v>190.84</v>
      </c>
      <c r="D270" s="116">
        <v>158.01</v>
      </c>
      <c r="E270" s="116">
        <v>344.24</v>
      </c>
    </row>
    <row r="271" spans="1:5" x14ac:dyDescent="0.25">
      <c r="A271" s="150">
        <v>20</v>
      </c>
      <c r="B271" s="96" t="s">
        <v>19</v>
      </c>
      <c r="C271" s="116">
        <v>1505.2</v>
      </c>
      <c r="D271" s="116">
        <v>1500.4</v>
      </c>
      <c r="E271" s="116">
        <v>1337.05</v>
      </c>
    </row>
    <row r="272" spans="1:5" x14ac:dyDescent="0.25">
      <c r="A272" s="150">
        <v>21</v>
      </c>
      <c r="B272" s="96" t="s">
        <v>20</v>
      </c>
      <c r="C272" s="116">
        <v>210</v>
      </c>
      <c r="D272" s="116">
        <v>217.6</v>
      </c>
      <c r="E272" s="116">
        <v>238.8</v>
      </c>
    </row>
    <row r="273" spans="1:5" x14ac:dyDescent="0.25">
      <c r="A273" s="150">
        <v>22</v>
      </c>
      <c r="B273" s="96" t="s">
        <v>35</v>
      </c>
      <c r="C273" s="116">
        <v>22181.10499</v>
      </c>
      <c r="D273" s="116">
        <v>66478.364780000004</v>
      </c>
      <c r="E273" s="116">
        <v>22673.457630000001</v>
      </c>
    </row>
    <row r="274" spans="1:5" x14ac:dyDescent="0.25">
      <c r="A274" s="150">
        <v>23</v>
      </c>
      <c r="B274" s="96" t="s">
        <v>490</v>
      </c>
      <c r="C274" s="116">
        <v>12603.906140000001</v>
      </c>
      <c r="D274" s="116">
        <v>57341.327810000003</v>
      </c>
      <c r="E274" s="116">
        <v>11687.56228</v>
      </c>
    </row>
    <row r="275" spans="1:5" x14ac:dyDescent="0.25">
      <c r="A275" s="150">
        <v>24</v>
      </c>
      <c r="B275" s="96" t="s">
        <v>491</v>
      </c>
      <c r="C275" s="116">
        <v>1104.5727400000001</v>
      </c>
      <c r="D275" s="116">
        <v>1326.1348499999999</v>
      </c>
      <c r="E275" s="116">
        <v>948.29471999999998</v>
      </c>
    </row>
    <row r="276" spans="1:5" x14ac:dyDescent="0.25">
      <c r="A276" s="150">
        <v>25</v>
      </c>
      <c r="B276" s="96" t="s">
        <v>492</v>
      </c>
      <c r="C276" s="116">
        <v>3428.7414199999998</v>
      </c>
      <c r="D276" s="116">
        <v>3361.1928499999999</v>
      </c>
      <c r="E276" s="116">
        <v>2862.7471700000001</v>
      </c>
    </row>
    <row r="277" spans="1:5" x14ac:dyDescent="0.25">
      <c r="A277" s="150">
        <v>26</v>
      </c>
      <c r="B277" s="96" t="s">
        <v>493</v>
      </c>
      <c r="C277" s="116">
        <v>347.31498999999997</v>
      </c>
      <c r="D277" s="116">
        <v>344.94190000000003</v>
      </c>
      <c r="E277" s="116">
        <v>364.13900000000001</v>
      </c>
    </row>
    <row r="278" spans="1:5" x14ac:dyDescent="0.25">
      <c r="A278" s="150">
        <v>27</v>
      </c>
      <c r="B278" s="96" t="s">
        <v>494</v>
      </c>
      <c r="C278" s="116">
        <v>139.77085</v>
      </c>
      <c r="D278" s="116">
        <v>120.27715000000001</v>
      </c>
      <c r="E278" s="116">
        <v>122.46625</v>
      </c>
    </row>
    <row r="279" spans="1:5" x14ac:dyDescent="0.25">
      <c r="A279" s="150">
        <v>28</v>
      </c>
      <c r="B279" s="96" t="s">
        <v>495</v>
      </c>
      <c r="C279" s="116">
        <v>1717.37697</v>
      </c>
      <c r="D279" s="116">
        <v>1572.03359</v>
      </c>
      <c r="E279" s="116">
        <v>1328.89959</v>
      </c>
    </row>
    <row r="280" spans="1:5" x14ac:dyDescent="0.25">
      <c r="A280" s="150">
        <v>29</v>
      </c>
      <c r="B280" s="96" t="s">
        <v>496</v>
      </c>
      <c r="C280" s="116">
        <v>994.15387999999996</v>
      </c>
      <c r="D280" s="116">
        <v>1697.3330800000001</v>
      </c>
      <c r="E280" s="116">
        <v>1667.8313000000001</v>
      </c>
    </row>
    <row r="281" spans="1:5" x14ac:dyDescent="0.25">
      <c r="A281" s="150">
        <v>30</v>
      </c>
      <c r="B281" s="96" t="s">
        <v>497</v>
      </c>
      <c r="C281" s="116">
        <v>62.18412</v>
      </c>
      <c r="D281" s="116">
        <v>69.235969999999995</v>
      </c>
      <c r="E281" s="116">
        <v>45.984180000000002</v>
      </c>
    </row>
    <row r="282" spans="1:5" x14ac:dyDescent="0.25">
      <c r="A282" s="150">
        <v>31</v>
      </c>
      <c r="B282" s="96" t="s">
        <v>498</v>
      </c>
      <c r="C282" s="116">
        <v>334.22</v>
      </c>
      <c r="D282" s="116">
        <v>244.17</v>
      </c>
      <c r="E282" s="116">
        <v>183.61179000000001</v>
      </c>
    </row>
    <row r="283" spans="1:5" x14ac:dyDescent="0.25">
      <c r="A283" s="150">
        <v>32</v>
      </c>
      <c r="B283" s="96" t="s">
        <v>499</v>
      </c>
      <c r="C283" s="116">
        <v>198.41081</v>
      </c>
      <c r="D283" s="116">
        <v>174.46792000000002</v>
      </c>
      <c r="E283" s="116">
        <v>141.19843</v>
      </c>
    </row>
    <row r="284" spans="1:5" x14ac:dyDescent="0.25">
      <c r="A284" s="150">
        <v>33</v>
      </c>
      <c r="B284" s="96" t="s">
        <v>22</v>
      </c>
      <c r="C284" s="116">
        <v>15192.83</v>
      </c>
      <c r="D284" s="116">
        <v>14858.58</v>
      </c>
      <c r="E284" s="116">
        <v>14481.52</v>
      </c>
    </row>
    <row r="285" spans="1:5" x14ac:dyDescent="0.25">
      <c r="A285" s="150">
        <v>34</v>
      </c>
      <c r="B285" s="96" t="s">
        <v>23</v>
      </c>
      <c r="C285" s="116">
        <v>2599.02</v>
      </c>
      <c r="D285" s="116">
        <v>2421.81</v>
      </c>
      <c r="E285" s="116">
        <v>2478.21</v>
      </c>
    </row>
    <row r="286" spans="1:5" x14ac:dyDescent="0.25">
      <c r="A286" s="150">
        <v>35</v>
      </c>
      <c r="B286" s="96" t="s">
        <v>24</v>
      </c>
      <c r="C286" s="116">
        <v>451.53</v>
      </c>
      <c r="D286" s="116">
        <v>404.57</v>
      </c>
      <c r="E286" s="116">
        <v>369.64</v>
      </c>
    </row>
    <row r="287" spans="1:5" x14ac:dyDescent="0.25">
      <c r="A287" s="150">
        <v>36</v>
      </c>
      <c r="B287" s="96" t="s">
        <v>25</v>
      </c>
      <c r="C287" s="116">
        <v>100</v>
      </c>
      <c r="D287" s="116">
        <v>95.16</v>
      </c>
      <c r="E287" s="116">
        <v>92.76</v>
      </c>
    </row>
    <row r="288" spans="1:5" x14ac:dyDescent="0.25">
      <c r="A288" s="150">
        <v>37</v>
      </c>
      <c r="B288" s="96" t="s">
        <v>26</v>
      </c>
      <c r="C288" s="116">
        <v>37.47</v>
      </c>
      <c r="D288" s="116">
        <v>40.29</v>
      </c>
      <c r="E288" s="116">
        <v>20.99</v>
      </c>
    </row>
    <row r="289" spans="1:5" x14ac:dyDescent="0.25">
      <c r="A289" s="150">
        <v>38</v>
      </c>
      <c r="B289" s="96" t="s">
        <v>27</v>
      </c>
      <c r="C289" s="116">
        <v>648.34</v>
      </c>
      <c r="D289" s="116">
        <v>527.37</v>
      </c>
      <c r="E289" s="116">
        <v>514.44000000000005</v>
      </c>
    </row>
    <row r="290" spans="1:5" x14ac:dyDescent="0.25">
      <c r="A290" s="150">
        <v>39</v>
      </c>
      <c r="B290" s="96" t="s">
        <v>28</v>
      </c>
      <c r="C290" s="116">
        <v>768.31</v>
      </c>
      <c r="D290" s="116">
        <v>805.05</v>
      </c>
      <c r="E290" s="116">
        <v>808.07</v>
      </c>
    </row>
    <row r="291" spans="1:5" x14ac:dyDescent="0.25">
      <c r="A291" s="150">
        <v>40</v>
      </c>
      <c r="B291" s="96" t="s">
        <v>29</v>
      </c>
      <c r="C291" s="116">
        <v>60.34</v>
      </c>
      <c r="D291" s="116">
        <v>62.48</v>
      </c>
      <c r="E291" s="116">
        <v>62.24</v>
      </c>
    </row>
    <row r="292" spans="1:5" x14ac:dyDescent="0.25">
      <c r="A292" s="150">
        <v>41</v>
      </c>
      <c r="B292" s="96" t="s">
        <v>30</v>
      </c>
      <c r="C292" s="116">
        <v>50.78</v>
      </c>
      <c r="D292" s="116">
        <v>51.09</v>
      </c>
      <c r="E292" s="116">
        <v>44.26</v>
      </c>
    </row>
    <row r="293" spans="1:5" x14ac:dyDescent="0.25">
      <c r="A293" s="150">
        <v>42</v>
      </c>
      <c r="B293" s="96" t="s">
        <v>31</v>
      </c>
      <c r="C293" s="116">
        <v>176.75</v>
      </c>
      <c r="D293" s="116">
        <v>180.95</v>
      </c>
      <c r="E293" s="116">
        <v>174.89</v>
      </c>
    </row>
    <row r="294" spans="1:5" x14ac:dyDescent="0.25">
      <c r="A294" s="150">
        <v>43</v>
      </c>
      <c r="B294" s="96" t="s">
        <v>32</v>
      </c>
      <c r="C294" s="116">
        <v>31.52</v>
      </c>
      <c r="D294" s="116">
        <v>22.69</v>
      </c>
      <c r="E294" s="116">
        <v>40.97</v>
      </c>
    </row>
    <row r="295" spans="1:5" x14ac:dyDescent="0.25">
      <c r="A295" s="150">
        <v>44</v>
      </c>
      <c r="B295" s="96" t="s">
        <v>33</v>
      </c>
      <c r="C295" s="116">
        <v>147.13999999999999</v>
      </c>
      <c r="D295" s="116">
        <v>153.47999999999999</v>
      </c>
      <c r="E295" s="116">
        <v>131.49</v>
      </c>
    </row>
    <row r="296" spans="1:5" x14ac:dyDescent="0.25">
      <c r="A296" s="150">
        <v>45</v>
      </c>
      <c r="B296" s="96" t="s">
        <v>34</v>
      </c>
      <c r="C296" s="116">
        <v>153.71</v>
      </c>
      <c r="D296" s="116">
        <v>140.22999999999999</v>
      </c>
      <c r="E296" s="116">
        <v>217.14</v>
      </c>
    </row>
    <row r="297" spans="1:5" x14ac:dyDescent="0.25">
      <c r="A297" s="150">
        <v>46</v>
      </c>
      <c r="B297" s="96" t="s">
        <v>37</v>
      </c>
      <c r="C297" s="116">
        <v>10309.58</v>
      </c>
      <c r="D297" s="116">
        <v>11198.6</v>
      </c>
      <c r="E297" s="116">
        <v>10286.49</v>
      </c>
    </row>
    <row r="298" spans="1:5" x14ac:dyDescent="0.25">
      <c r="A298" s="150">
        <v>47</v>
      </c>
      <c r="B298" s="96" t="s">
        <v>258</v>
      </c>
      <c r="C298" s="116">
        <v>293.64</v>
      </c>
      <c r="D298" s="116">
        <v>262.48</v>
      </c>
      <c r="E298" s="116">
        <v>274.98</v>
      </c>
    </row>
    <row r="299" spans="1:5" x14ac:dyDescent="0.25">
      <c r="A299" s="150">
        <v>48</v>
      </c>
      <c r="B299" s="96" t="s">
        <v>259</v>
      </c>
      <c r="C299" s="116">
        <v>38.01</v>
      </c>
      <c r="D299" s="116">
        <v>38.94</v>
      </c>
      <c r="E299" s="116">
        <v>33.700000000000003</v>
      </c>
    </row>
    <row r="300" spans="1:5" x14ac:dyDescent="0.25">
      <c r="A300" s="150">
        <v>49</v>
      </c>
      <c r="B300" s="96" t="s">
        <v>260</v>
      </c>
      <c r="C300" s="116">
        <v>32.74</v>
      </c>
      <c r="D300" s="116">
        <v>38.01</v>
      </c>
      <c r="E300" s="116">
        <v>33.880000000000003</v>
      </c>
    </row>
    <row r="301" spans="1:5" x14ac:dyDescent="0.25">
      <c r="A301" s="150">
        <v>50</v>
      </c>
      <c r="B301" s="96" t="s">
        <v>38</v>
      </c>
      <c r="C301" s="116">
        <v>105.3</v>
      </c>
      <c r="D301" s="116">
        <v>89.71</v>
      </c>
      <c r="E301" s="116">
        <v>53.65</v>
      </c>
    </row>
    <row r="302" spans="1:5" x14ac:dyDescent="0.25">
      <c r="A302" s="150">
        <v>51</v>
      </c>
      <c r="B302" s="96" t="s">
        <v>39</v>
      </c>
      <c r="C302" s="116">
        <v>74.56</v>
      </c>
      <c r="D302" s="116">
        <v>129.76</v>
      </c>
      <c r="E302" s="116">
        <v>95.49</v>
      </c>
    </row>
    <row r="303" spans="1:5" x14ac:dyDescent="0.25">
      <c r="A303" s="150">
        <v>52</v>
      </c>
      <c r="B303" s="96" t="s">
        <v>261</v>
      </c>
      <c r="C303" s="116">
        <v>677.81</v>
      </c>
      <c r="D303" s="116">
        <v>803.09</v>
      </c>
      <c r="E303" s="116">
        <v>839.16</v>
      </c>
    </row>
    <row r="304" spans="1:5" x14ac:dyDescent="0.25">
      <c r="A304" s="150">
        <v>53</v>
      </c>
      <c r="B304" s="96" t="s">
        <v>262</v>
      </c>
      <c r="C304" s="116">
        <v>246.45</v>
      </c>
      <c r="D304" s="116">
        <v>178.64</v>
      </c>
      <c r="E304" s="116">
        <v>162.63999999999999</v>
      </c>
    </row>
    <row r="305" spans="1:5" x14ac:dyDescent="0.25">
      <c r="A305" s="150">
        <v>54</v>
      </c>
      <c r="B305" s="96" t="s">
        <v>263</v>
      </c>
      <c r="C305" s="116">
        <v>125.76</v>
      </c>
      <c r="D305" s="116">
        <v>137.13</v>
      </c>
      <c r="E305" s="116">
        <v>122.38</v>
      </c>
    </row>
    <row r="306" spans="1:5" x14ac:dyDescent="0.25">
      <c r="A306" s="150">
        <v>55</v>
      </c>
      <c r="B306" s="96" t="s">
        <v>264</v>
      </c>
      <c r="C306" s="116">
        <v>267.64</v>
      </c>
      <c r="D306" s="116">
        <v>298.3</v>
      </c>
      <c r="E306" s="116">
        <v>246.78</v>
      </c>
    </row>
    <row r="307" spans="1:5" x14ac:dyDescent="0.25">
      <c r="A307" s="150">
        <v>56</v>
      </c>
      <c r="B307" s="96" t="s">
        <v>265</v>
      </c>
      <c r="C307" s="116">
        <v>30.46</v>
      </c>
      <c r="D307" s="116">
        <v>24.18</v>
      </c>
      <c r="E307" s="116">
        <v>39.89</v>
      </c>
    </row>
    <row r="308" spans="1:5" x14ac:dyDescent="0.25">
      <c r="A308" s="150">
        <v>57</v>
      </c>
      <c r="B308" s="96" t="s">
        <v>40</v>
      </c>
      <c r="C308" s="116">
        <v>205.67</v>
      </c>
      <c r="D308" s="116">
        <v>214.73</v>
      </c>
      <c r="E308" s="116">
        <v>150.30000000000001</v>
      </c>
    </row>
    <row r="309" spans="1:5" x14ac:dyDescent="0.25">
      <c r="A309" s="150">
        <v>58</v>
      </c>
      <c r="B309" s="96" t="s">
        <v>266</v>
      </c>
      <c r="C309" s="116">
        <v>192.67</v>
      </c>
      <c r="D309" s="116">
        <v>202.6</v>
      </c>
      <c r="E309" s="116">
        <v>157.63</v>
      </c>
    </row>
    <row r="310" spans="1:5" x14ac:dyDescent="0.25">
      <c r="A310" s="150">
        <v>59</v>
      </c>
      <c r="B310" s="96" t="s">
        <v>267</v>
      </c>
      <c r="C310" s="116">
        <v>137.53</v>
      </c>
      <c r="D310" s="116">
        <v>149.63</v>
      </c>
      <c r="E310" s="116">
        <v>138.36000000000001</v>
      </c>
    </row>
    <row r="311" spans="1:5" x14ac:dyDescent="0.25">
      <c r="A311" s="150">
        <v>60</v>
      </c>
      <c r="B311" s="96" t="s">
        <v>268</v>
      </c>
      <c r="C311" s="116">
        <v>46.75</v>
      </c>
      <c r="D311" s="116">
        <v>38.92</v>
      </c>
      <c r="E311" s="116">
        <v>70.72</v>
      </c>
    </row>
    <row r="312" spans="1:5" x14ac:dyDescent="0.25">
      <c r="A312" s="150">
        <v>61</v>
      </c>
      <c r="B312" s="96" t="s">
        <v>269</v>
      </c>
      <c r="C312" s="116">
        <v>265.33</v>
      </c>
      <c r="D312" s="116">
        <v>310.7</v>
      </c>
      <c r="E312" s="116">
        <v>264.39</v>
      </c>
    </row>
    <row r="313" spans="1:5" x14ac:dyDescent="0.25">
      <c r="A313" s="150">
        <v>62</v>
      </c>
      <c r="B313" s="96" t="s">
        <v>270</v>
      </c>
      <c r="C313" s="116">
        <v>76.58</v>
      </c>
      <c r="D313" s="116">
        <v>96.66</v>
      </c>
      <c r="E313" s="116">
        <v>52.07</v>
      </c>
    </row>
    <row r="314" spans="1:5" x14ac:dyDescent="0.25">
      <c r="A314" s="150">
        <v>63</v>
      </c>
      <c r="B314" s="96" t="s">
        <v>271</v>
      </c>
      <c r="C314" s="116">
        <v>189.54</v>
      </c>
      <c r="D314" s="116">
        <v>190.44</v>
      </c>
      <c r="E314" s="116">
        <v>176.23</v>
      </c>
    </row>
    <row r="315" spans="1:5" x14ac:dyDescent="0.25">
      <c r="A315" s="150">
        <v>64</v>
      </c>
      <c r="B315" s="96" t="s">
        <v>272</v>
      </c>
      <c r="C315" s="116">
        <v>111.45</v>
      </c>
      <c r="D315" s="116">
        <v>118.72</v>
      </c>
      <c r="E315" s="116">
        <v>91.88</v>
      </c>
    </row>
    <row r="316" spans="1:5" x14ac:dyDescent="0.25">
      <c r="A316" s="150">
        <v>65</v>
      </c>
      <c r="B316" s="96" t="s">
        <v>56</v>
      </c>
      <c r="C316" s="116">
        <v>24081.22</v>
      </c>
      <c r="D316" s="116">
        <v>24384.13</v>
      </c>
      <c r="E316" s="116">
        <v>22226.28</v>
      </c>
    </row>
    <row r="317" spans="1:5" x14ac:dyDescent="0.25">
      <c r="A317" s="150">
        <v>66</v>
      </c>
      <c r="B317" s="96" t="s">
        <v>57</v>
      </c>
      <c r="C317" s="116">
        <v>5760</v>
      </c>
      <c r="D317" s="116">
        <v>6047.5</v>
      </c>
      <c r="E317" s="116">
        <v>5365</v>
      </c>
    </row>
    <row r="318" spans="1:5" x14ac:dyDescent="0.25">
      <c r="A318" s="150">
        <v>67</v>
      </c>
      <c r="B318" s="96" t="s">
        <v>58</v>
      </c>
      <c r="C318" s="116">
        <v>6908.43</v>
      </c>
      <c r="D318" s="116">
        <v>6683.22</v>
      </c>
      <c r="E318" s="116">
        <v>6550.43</v>
      </c>
    </row>
    <row r="319" spans="1:5" x14ac:dyDescent="0.25">
      <c r="A319" s="150">
        <v>68</v>
      </c>
      <c r="B319" s="96" t="s">
        <v>59</v>
      </c>
      <c r="C319" s="116">
        <v>1419.74</v>
      </c>
      <c r="D319" s="116">
        <v>1364.85</v>
      </c>
      <c r="E319" s="116">
        <v>1260.5</v>
      </c>
    </row>
    <row r="320" spans="1:5" x14ac:dyDescent="0.25">
      <c r="A320" s="150">
        <v>69</v>
      </c>
      <c r="B320" s="96" t="s">
        <v>60</v>
      </c>
      <c r="C320" s="116">
        <v>1320.3</v>
      </c>
      <c r="D320" s="116">
        <v>1153.27</v>
      </c>
      <c r="E320" s="116">
        <v>1047.78</v>
      </c>
    </row>
    <row r="321" spans="1:5" x14ac:dyDescent="0.25">
      <c r="A321" s="150">
        <v>70</v>
      </c>
      <c r="B321" s="96" t="s">
        <v>61</v>
      </c>
      <c r="C321" s="116">
        <v>1267.98</v>
      </c>
      <c r="D321" s="116">
        <v>1719.01</v>
      </c>
      <c r="E321" s="116">
        <v>1277.99</v>
      </c>
    </row>
    <row r="322" spans="1:5" x14ac:dyDescent="0.25">
      <c r="A322" s="150">
        <v>71</v>
      </c>
      <c r="B322" s="96" t="s">
        <v>62</v>
      </c>
      <c r="C322" s="116">
        <v>102.46</v>
      </c>
      <c r="D322" s="116">
        <v>95.65</v>
      </c>
      <c r="E322" s="116">
        <v>99.48</v>
      </c>
    </row>
    <row r="323" spans="1:5" x14ac:dyDescent="0.25">
      <c r="A323" s="150">
        <v>72</v>
      </c>
      <c r="B323" s="96" t="s">
        <v>63</v>
      </c>
      <c r="C323" s="116">
        <v>503.5</v>
      </c>
      <c r="D323" s="116">
        <v>567.1</v>
      </c>
      <c r="E323" s="116">
        <v>452.2</v>
      </c>
    </row>
    <row r="324" spans="1:5" x14ac:dyDescent="0.25">
      <c r="A324" s="150">
        <v>73</v>
      </c>
      <c r="B324" s="96" t="s">
        <v>64</v>
      </c>
      <c r="C324" s="116">
        <v>815.5</v>
      </c>
      <c r="D324" s="116">
        <v>911</v>
      </c>
      <c r="E324" s="116">
        <v>808</v>
      </c>
    </row>
    <row r="325" spans="1:5" x14ac:dyDescent="0.25">
      <c r="A325" s="150">
        <v>74</v>
      </c>
      <c r="B325" s="96" t="s">
        <v>65</v>
      </c>
      <c r="C325" s="116">
        <v>229.24</v>
      </c>
      <c r="D325" s="116">
        <v>332.02</v>
      </c>
      <c r="E325" s="116">
        <v>285.17</v>
      </c>
    </row>
    <row r="326" spans="1:5" x14ac:dyDescent="0.25">
      <c r="A326" s="150">
        <v>75</v>
      </c>
      <c r="B326" s="96" t="s">
        <v>66</v>
      </c>
      <c r="C326" s="116">
        <v>478.77</v>
      </c>
      <c r="D326" s="116">
        <v>484.55</v>
      </c>
      <c r="E326" s="116">
        <v>461.71</v>
      </c>
    </row>
    <row r="327" spans="1:5" x14ac:dyDescent="0.25">
      <c r="A327" s="150">
        <v>76</v>
      </c>
      <c r="B327" s="96" t="s">
        <v>67</v>
      </c>
      <c r="C327" s="116">
        <v>919.5</v>
      </c>
      <c r="D327" s="116">
        <v>979.48</v>
      </c>
      <c r="E327" s="116">
        <v>1017.49</v>
      </c>
    </row>
    <row r="328" spans="1:5" x14ac:dyDescent="0.25">
      <c r="A328" s="150">
        <v>77</v>
      </c>
      <c r="B328" s="96" t="s">
        <v>68</v>
      </c>
      <c r="C328" s="116">
        <v>175.56</v>
      </c>
      <c r="D328" s="116">
        <v>224.22</v>
      </c>
      <c r="E328" s="116">
        <v>178.74</v>
      </c>
    </row>
    <row r="329" spans="1:5" x14ac:dyDescent="0.25">
      <c r="A329" s="150">
        <v>78</v>
      </c>
      <c r="B329" s="96" t="s">
        <v>69</v>
      </c>
      <c r="C329" s="116">
        <v>592.4</v>
      </c>
      <c r="D329" s="116">
        <v>521</v>
      </c>
      <c r="E329" s="116">
        <v>535.5</v>
      </c>
    </row>
    <row r="330" spans="1:5" x14ac:dyDescent="0.25">
      <c r="A330" s="150">
        <v>79</v>
      </c>
      <c r="B330" s="96" t="s">
        <v>70</v>
      </c>
      <c r="C330" s="116">
        <v>131</v>
      </c>
      <c r="D330" s="116">
        <v>128</v>
      </c>
      <c r="E330" s="116">
        <v>116</v>
      </c>
    </row>
    <row r="331" spans="1:5" x14ac:dyDescent="0.25">
      <c r="A331" s="150">
        <v>80</v>
      </c>
      <c r="B331" s="96" t="s">
        <v>71</v>
      </c>
      <c r="C331" s="116">
        <v>270.73</v>
      </c>
      <c r="D331" s="116">
        <v>329.63</v>
      </c>
      <c r="E331" s="116">
        <v>282.52</v>
      </c>
    </row>
    <row r="332" spans="1:5" x14ac:dyDescent="0.25">
      <c r="A332" s="150">
        <v>81</v>
      </c>
      <c r="B332" s="96" t="s">
        <v>72</v>
      </c>
      <c r="C332" s="116">
        <v>242.3</v>
      </c>
      <c r="D332" s="116">
        <v>238.07</v>
      </c>
      <c r="E332" s="116">
        <v>221.77</v>
      </c>
    </row>
    <row r="333" spans="1:5" x14ac:dyDescent="0.25">
      <c r="A333" s="150">
        <v>82</v>
      </c>
      <c r="B333" s="96" t="s">
        <v>73</v>
      </c>
      <c r="C333" s="116">
        <v>629.67999999999995</v>
      </c>
      <c r="D333" s="116">
        <v>859.26</v>
      </c>
      <c r="E333" s="116">
        <v>527.89</v>
      </c>
    </row>
    <row r="334" spans="1:5" x14ac:dyDescent="0.25">
      <c r="A334" s="150">
        <v>83</v>
      </c>
      <c r="B334" s="96" t="s">
        <v>74</v>
      </c>
      <c r="C334" s="116">
        <v>718.8</v>
      </c>
      <c r="D334" s="116">
        <v>613.70000000000005</v>
      </c>
      <c r="E334" s="116">
        <v>632.79999999999995</v>
      </c>
    </row>
    <row r="335" spans="1:5" x14ac:dyDescent="0.25">
      <c r="A335" s="150">
        <v>84</v>
      </c>
      <c r="B335" s="96" t="s">
        <v>75</v>
      </c>
      <c r="C335" s="116">
        <v>254.9</v>
      </c>
      <c r="D335" s="116">
        <v>232.5</v>
      </c>
      <c r="E335" s="116">
        <v>226</v>
      </c>
    </row>
    <row r="336" spans="1:5" x14ac:dyDescent="0.25">
      <c r="A336" s="150">
        <v>85</v>
      </c>
      <c r="B336" s="96" t="s">
        <v>76</v>
      </c>
      <c r="C336" s="116">
        <v>818.74</v>
      </c>
      <c r="D336" s="116">
        <v>919.52</v>
      </c>
      <c r="E336" s="116">
        <v>738.24</v>
      </c>
    </row>
    <row r="337" spans="1:5" x14ac:dyDescent="0.25">
      <c r="A337" s="150">
        <v>86</v>
      </c>
      <c r="B337" s="96" t="s">
        <v>212</v>
      </c>
      <c r="C337" s="152">
        <v>4244.7700000000004</v>
      </c>
      <c r="D337" s="152">
        <v>2359.52</v>
      </c>
      <c r="E337" s="152">
        <v>3544.83</v>
      </c>
    </row>
    <row r="338" spans="1:5" x14ac:dyDescent="0.25">
      <c r="A338" s="150">
        <v>87</v>
      </c>
      <c r="B338" s="96" t="s">
        <v>214</v>
      </c>
      <c r="C338" s="152">
        <v>1755.25</v>
      </c>
      <c r="D338" s="152">
        <v>1584.32</v>
      </c>
      <c r="E338" s="152">
        <v>1864.96</v>
      </c>
    </row>
    <row r="339" spans="1:5" x14ac:dyDescent="0.25">
      <c r="A339" s="150">
        <v>88</v>
      </c>
      <c r="B339" s="96" t="s">
        <v>213</v>
      </c>
      <c r="C339" s="152">
        <v>774.61</v>
      </c>
      <c r="D339" s="152">
        <v>876.13</v>
      </c>
      <c r="E339" s="152">
        <v>809.72</v>
      </c>
    </row>
    <row r="340" spans="1:5" x14ac:dyDescent="0.25">
      <c r="A340" s="150">
        <v>89</v>
      </c>
      <c r="B340" s="96" t="s">
        <v>80</v>
      </c>
      <c r="C340" s="152">
        <v>310.49</v>
      </c>
      <c r="D340" s="152">
        <v>520.9</v>
      </c>
      <c r="E340" s="152">
        <v>411.76</v>
      </c>
    </row>
    <row r="341" spans="1:5" x14ac:dyDescent="0.25">
      <c r="A341" s="150">
        <v>90</v>
      </c>
      <c r="B341" s="96" t="s">
        <v>81</v>
      </c>
      <c r="C341" s="152">
        <v>192.4</v>
      </c>
      <c r="D341" s="152">
        <v>180.37</v>
      </c>
      <c r="E341" s="152">
        <v>222.53</v>
      </c>
    </row>
    <row r="342" spans="1:5" x14ac:dyDescent="0.25">
      <c r="A342" s="150">
        <v>91</v>
      </c>
      <c r="B342" s="96" t="s">
        <v>82</v>
      </c>
      <c r="C342" s="152">
        <v>14.65</v>
      </c>
      <c r="D342" s="152">
        <v>13.79</v>
      </c>
      <c r="E342" s="152">
        <v>13.15</v>
      </c>
    </row>
    <row r="343" spans="1:5" x14ac:dyDescent="0.25">
      <c r="A343" s="150">
        <v>92</v>
      </c>
      <c r="B343" s="96" t="s">
        <v>98</v>
      </c>
      <c r="C343" s="116">
        <v>8599.5</v>
      </c>
      <c r="D343" s="116">
        <v>8995.7999999999993</v>
      </c>
      <c r="E343" s="116">
        <v>8748.7000000000007</v>
      </c>
    </row>
    <row r="344" spans="1:5" x14ac:dyDescent="0.25">
      <c r="A344" s="150">
        <v>93</v>
      </c>
      <c r="B344" s="96" t="s">
        <v>84</v>
      </c>
      <c r="C344" s="116">
        <v>1565.98</v>
      </c>
      <c r="D344" s="116">
        <v>1415.76</v>
      </c>
      <c r="E344" s="116">
        <v>1523.6</v>
      </c>
    </row>
    <row r="345" spans="1:5" x14ac:dyDescent="0.25">
      <c r="A345" s="150">
        <v>94</v>
      </c>
      <c r="B345" s="96" t="s">
        <v>85</v>
      </c>
      <c r="C345" s="116">
        <v>484.6</v>
      </c>
      <c r="D345" s="116">
        <v>448.9</v>
      </c>
      <c r="E345" s="116">
        <v>624.78</v>
      </c>
    </row>
    <row r="346" spans="1:5" x14ac:dyDescent="0.25">
      <c r="A346" s="150">
        <v>95</v>
      </c>
      <c r="B346" s="96" t="s">
        <v>86</v>
      </c>
      <c r="C346" s="116">
        <v>168.17</v>
      </c>
      <c r="D346" s="116">
        <v>222.02</v>
      </c>
      <c r="E346" s="116">
        <v>179.18</v>
      </c>
    </row>
    <row r="347" spans="1:5" x14ac:dyDescent="0.25">
      <c r="A347" s="150">
        <v>96</v>
      </c>
      <c r="B347" s="96" t="s">
        <v>87</v>
      </c>
      <c r="C347" s="116">
        <v>538.08000000000004</v>
      </c>
      <c r="D347" s="116">
        <v>758.79</v>
      </c>
      <c r="E347" s="116">
        <v>744.1</v>
      </c>
    </row>
    <row r="348" spans="1:5" x14ac:dyDescent="0.25">
      <c r="A348" s="150">
        <v>97</v>
      </c>
      <c r="B348" s="96" t="s">
        <v>88</v>
      </c>
      <c r="C348" s="116">
        <v>109.61</v>
      </c>
      <c r="D348" s="116">
        <v>132.52000000000001</v>
      </c>
      <c r="E348" s="116">
        <v>111.38</v>
      </c>
    </row>
    <row r="349" spans="1:5" x14ac:dyDescent="0.25">
      <c r="A349" s="150">
        <v>98</v>
      </c>
      <c r="B349" s="96" t="s">
        <v>89</v>
      </c>
      <c r="C349" s="116">
        <v>560.51</v>
      </c>
      <c r="D349" s="116">
        <v>578.82000000000005</v>
      </c>
      <c r="E349" s="116">
        <v>608.36</v>
      </c>
    </row>
    <row r="350" spans="1:5" x14ac:dyDescent="0.25">
      <c r="A350" s="150">
        <v>99</v>
      </c>
      <c r="B350" s="96" t="s">
        <v>90</v>
      </c>
      <c r="C350" s="116">
        <v>259.43</v>
      </c>
      <c r="D350" s="116">
        <v>262.68</v>
      </c>
      <c r="E350" s="116">
        <v>246.91</v>
      </c>
    </row>
    <row r="351" spans="1:5" x14ac:dyDescent="0.25">
      <c r="A351" s="150">
        <v>100</v>
      </c>
      <c r="B351" s="96" t="s">
        <v>91</v>
      </c>
      <c r="C351" s="116">
        <v>3132.49</v>
      </c>
      <c r="D351" s="116">
        <v>3609.8</v>
      </c>
      <c r="E351" s="116">
        <v>2760.87</v>
      </c>
    </row>
    <row r="352" spans="1:5" x14ac:dyDescent="0.25">
      <c r="A352" s="150">
        <v>101</v>
      </c>
      <c r="B352" s="96" t="s">
        <v>92</v>
      </c>
      <c r="C352" s="116">
        <v>54</v>
      </c>
      <c r="D352" s="116">
        <v>56.88</v>
      </c>
      <c r="E352" s="116">
        <v>65.150000000000006</v>
      </c>
    </row>
    <row r="353" spans="1:5" x14ac:dyDescent="0.25">
      <c r="A353" s="150">
        <v>102</v>
      </c>
      <c r="B353" s="96" t="s">
        <v>93</v>
      </c>
      <c r="C353" s="116">
        <v>713.66</v>
      </c>
      <c r="D353" s="116">
        <v>690</v>
      </c>
      <c r="E353" s="116">
        <v>740.77</v>
      </c>
    </row>
    <row r="354" spans="1:5" x14ac:dyDescent="0.25">
      <c r="A354" s="150">
        <v>103</v>
      </c>
      <c r="B354" s="96" t="s">
        <v>94</v>
      </c>
      <c r="C354" s="116">
        <v>32.74</v>
      </c>
      <c r="D354" s="116">
        <v>446.76</v>
      </c>
      <c r="E354" s="116">
        <v>17.920000000000002</v>
      </c>
    </row>
    <row r="355" spans="1:5" x14ac:dyDescent="0.25">
      <c r="A355" s="150">
        <v>104</v>
      </c>
      <c r="B355" s="96" t="s">
        <v>95</v>
      </c>
      <c r="C355" s="116">
        <v>95.49</v>
      </c>
      <c r="D355" s="116">
        <v>355.54</v>
      </c>
      <c r="E355" s="116">
        <v>366.56</v>
      </c>
    </row>
    <row r="356" spans="1:5" x14ac:dyDescent="0.25">
      <c r="A356" s="150">
        <v>105</v>
      </c>
      <c r="B356" s="96" t="s">
        <v>96</v>
      </c>
      <c r="C356" s="116">
        <v>435.62</v>
      </c>
      <c r="D356" s="116">
        <v>264.27</v>
      </c>
      <c r="E356" s="116">
        <v>237.54</v>
      </c>
    </row>
    <row r="357" spans="1:5" x14ac:dyDescent="0.25">
      <c r="A357" s="150">
        <v>106</v>
      </c>
      <c r="B357" s="96" t="s">
        <v>97</v>
      </c>
      <c r="C357" s="116">
        <v>154.57</v>
      </c>
      <c r="D357" s="116">
        <v>181.05</v>
      </c>
      <c r="E357" s="116">
        <v>155.03</v>
      </c>
    </row>
    <row r="358" spans="1:5" x14ac:dyDescent="0.25">
      <c r="A358" s="150">
        <v>107</v>
      </c>
      <c r="B358" s="96" t="s">
        <v>99</v>
      </c>
      <c r="C358" s="116">
        <v>16395.52</v>
      </c>
      <c r="D358" s="116">
        <v>17090.939999999999</v>
      </c>
      <c r="E358" s="116">
        <v>16841.59</v>
      </c>
    </row>
    <row r="359" spans="1:5" x14ac:dyDescent="0.25">
      <c r="A359" s="150">
        <v>108</v>
      </c>
      <c r="B359" s="96" t="s">
        <v>216</v>
      </c>
      <c r="C359" s="116">
        <v>10038.94</v>
      </c>
      <c r="D359" s="116">
        <v>10333.790000000001</v>
      </c>
      <c r="E359" s="116">
        <v>10459.379999999999</v>
      </c>
    </row>
    <row r="360" spans="1:5" x14ac:dyDescent="0.25">
      <c r="A360" s="150">
        <v>109</v>
      </c>
      <c r="B360" s="96" t="s">
        <v>217</v>
      </c>
      <c r="C360" s="116">
        <v>394.01</v>
      </c>
      <c r="D360" s="116">
        <v>362.56</v>
      </c>
      <c r="E360" s="116">
        <v>460.97</v>
      </c>
    </row>
    <row r="361" spans="1:5" x14ac:dyDescent="0.25">
      <c r="A361" s="150">
        <v>110</v>
      </c>
      <c r="B361" s="96" t="s">
        <v>218</v>
      </c>
      <c r="C361" s="116">
        <v>2206.59</v>
      </c>
      <c r="D361" s="116">
        <v>2290.73</v>
      </c>
      <c r="E361" s="116">
        <v>2040.49</v>
      </c>
    </row>
    <row r="362" spans="1:5" x14ac:dyDescent="0.25">
      <c r="A362" s="150">
        <v>111</v>
      </c>
      <c r="B362" s="96" t="s">
        <v>103</v>
      </c>
      <c r="C362" s="116">
        <v>383.03</v>
      </c>
      <c r="D362" s="116">
        <v>571.6</v>
      </c>
      <c r="E362" s="116">
        <v>478.44</v>
      </c>
    </row>
    <row r="363" spans="1:5" x14ac:dyDescent="0.25">
      <c r="A363" s="150">
        <v>112</v>
      </c>
      <c r="B363" s="96" t="s">
        <v>104</v>
      </c>
      <c r="C363" s="116">
        <v>729.33</v>
      </c>
      <c r="D363" s="116">
        <v>939.42</v>
      </c>
      <c r="E363" s="116">
        <v>706.66</v>
      </c>
    </row>
    <row r="364" spans="1:5" x14ac:dyDescent="0.25">
      <c r="A364" s="150">
        <v>113</v>
      </c>
      <c r="B364" s="96" t="s">
        <v>105</v>
      </c>
      <c r="C364" s="116">
        <v>252.98</v>
      </c>
      <c r="D364" s="116">
        <v>218.4</v>
      </c>
      <c r="E364" s="116">
        <v>206.23</v>
      </c>
    </row>
    <row r="365" spans="1:5" x14ac:dyDescent="0.25">
      <c r="A365" s="150">
        <v>114</v>
      </c>
      <c r="B365" s="96" t="s">
        <v>219</v>
      </c>
      <c r="C365" s="116">
        <v>627.41</v>
      </c>
      <c r="D365" s="116">
        <v>545.67999999999995</v>
      </c>
      <c r="E365" s="116">
        <v>615.70000000000005</v>
      </c>
    </row>
    <row r="366" spans="1:5" x14ac:dyDescent="0.25">
      <c r="A366" s="150">
        <v>115</v>
      </c>
      <c r="B366" s="96" t="s">
        <v>107</v>
      </c>
      <c r="C366" s="116">
        <v>102.86</v>
      </c>
      <c r="D366" s="116">
        <v>106.28</v>
      </c>
      <c r="E366" s="116">
        <v>107.74</v>
      </c>
    </row>
    <row r="367" spans="1:5" x14ac:dyDescent="0.25">
      <c r="A367" s="150">
        <v>116</v>
      </c>
      <c r="B367" s="96" t="s">
        <v>108</v>
      </c>
      <c r="C367" s="116">
        <v>107.65</v>
      </c>
      <c r="D367" s="116">
        <v>139.87</v>
      </c>
      <c r="E367" s="116">
        <v>119.09</v>
      </c>
    </row>
    <row r="368" spans="1:5" x14ac:dyDescent="0.25">
      <c r="A368" s="150">
        <v>117</v>
      </c>
      <c r="B368" s="96" t="s">
        <v>109</v>
      </c>
      <c r="C368" s="116">
        <v>110.74</v>
      </c>
      <c r="D368" s="116">
        <v>103.11</v>
      </c>
      <c r="E368" s="116">
        <v>80.7</v>
      </c>
    </row>
    <row r="369" spans="1:5" x14ac:dyDescent="0.25">
      <c r="A369" s="150">
        <v>118</v>
      </c>
      <c r="B369" s="96" t="s">
        <v>110</v>
      </c>
      <c r="C369" s="116">
        <v>412.45</v>
      </c>
      <c r="D369" s="116">
        <v>393.41</v>
      </c>
      <c r="E369" s="116">
        <v>178.24</v>
      </c>
    </row>
    <row r="370" spans="1:5" x14ac:dyDescent="0.25">
      <c r="A370" s="150">
        <v>119</v>
      </c>
      <c r="B370" s="96" t="s">
        <v>111</v>
      </c>
      <c r="C370" s="116">
        <v>142.79</v>
      </c>
      <c r="D370" s="116">
        <v>223.83</v>
      </c>
      <c r="E370" s="116">
        <v>191.87</v>
      </c>
    </row>
    <row r="371" spans="1:5" x14ac:dyDescent="0.25">
      <c r="A371" s="150">
        <v>120</v>
      </c>
      <c r="B371" s="96" t="s">
        <v>112</v>
      </c>
      <c r="C371" s="116">
        <v>4.7</v>
      </c>
      <c r="D371" s="116">
        <v>3.59</v>
      </c>
      <c r="E371" s="116">
        <v>3</v>
      </c>
    </row>
    <row r="372" spans="1:5" x14ac:dyDescent="0.25">
      <c r="A372" s="150">
        <v>121</v>
      </c>
      <c r="B372" s="96" t="s">
        <v>113</v>
      </c>
      <c r="C372" s="116">
        <v>719.52</v>
      </c>
      <c r="D372" s="116">
        <v>813.32</v>
      </c>
      <c r="E372" s="116">
        <v>1087.02</v>
      </c>
    </row>
    <row r="373" spans="1:5" x14ac:dyDescent="0.25">
      <c r="A373" s="150">
        <v>122</v>
      </c>
      <c r="B373" s="96" t="s">
        <v>365</v>
      </c>
      <c r="C373" s="116">
        <v>4305</v>
      </c>
      <c r="D373" s="116">
        <v>3910</v>
      </c>
      <c r="E373" s="116">
        <v>3811.52</v>
      </c>
    </row>
    <row r="374" spans="1:5" x14ac:dyDescent="0.25">
      <c r="A374" s="150">
        <v>123</v>
      </c>
      <c r="B374" s="96" t="s">
        <v>366</v>
      </c>
      <c r="C374" s="116">
        <v>96</v>
      </c>
      <c r="D374" s="116">
        <v>66</v>
      </c>
      <c r="E374" s="116">
        <v>30</v>
      </c>
    </row>
    <row r="375" spans="1:5" x14ac:dyDescent="0.25">
      <c r="A375" s="150">
        <v>124</v>
      </c>
      <c r="B375" s="96" t="s">
        <v>367</v>
      </c>
      <c r="C375" s="116">
        <v>15.02</v>
      </c>
      <c r="D375" s="116">
        <v>23.65</v>
      </c>
      <c r="E375" s="116">
        <v>28.23</v>
      </c>
    </row>
    <row r="376" spans="1:5" x14ac:dyDescent="0.25">
      <c r="A376" s="150">
        <v>125</v>
      </c>
      <c r="B376" s="96" t="s">
        <v>368</v>
      </c>
      <c r="C376" s="116">
        <v>360</v>
      </c>
      <c r="D376" s="116">
        <v>403</v>
      </c>
      <c r="E376" s="116">
        <v>374.87</v>
      </c>
    </row>
    <row r="377" spans="1:5" x14ac:dyDescent="0.25">
      <c r="A377" s="150">
        <v>126</v>
      </c>
      <c r="B377" s="96" t="s">
        <v>119</v>
      </c>
      <c r="C377" s="116">
        <v>55</v>
      </c>
      <c r="D377" s="116">
        <v>163.04</v>
      </c>
      <c r="E377" s="116">
        <v>190.44</v>
      </c>
    </row>
    <row r="378" spans="1:5" x14ac:dyDescent="0.25">
      <c r="A378" s="150">
        <v>127</v>
      </c>
      <c r="B378" s="96" t="s">
        <v>120</v>
      </c>
      <c r="C378" s="116">
        <v>150</v>
      </c>
      <c r="D378" s="116">
        <v>175</v>
      </c>
      <c r="E378" s="116">
        <v>263</v>
      </c>
    </row>
    <row r="379" spans="1:5" x14ac:dyDescent="0.25">
      <c r="A379" s="150">
        <v>128</v>
      </c>
      <c r="B379" s="96" t="s">
        <v>121</v>
      </c>
      <c r="C379" s="116">
        <v>128.4</v>
      </c>
      <c r="D379" s="116">
        <v>123</v>
      </c>
      <c r="E379" s="116">
        <v>129</v>
      </c>
    </row>
    <row r="380" spans="1:5" x14ac:dyDescent="0.25">
      <c r="A380" s="150">
        <v>129</v>
      </c>
      <c r="B380" s="96" t="s">
        <v>372</v>
      </c>
      <c r="C380" s="116">
        <v>2800</v>
      </c>
      <c r="D380" s="116">
        <v>2850</v>
      </c>
      <c r="E380" s="116">
        <v>2850</v>
      </c>
    </row>
    <row r="381" spans="1:5" x14ac:dyDescent="0.25">
      <c r="A381" s="150">
        <v>130</v>
      </c>
      <c r="B381" s="96" t="s">
        <v>373</v>
      </c>
      <c r="C381" s="116">
        <v>203.54</v>
      </c>
      <c r="D381" s="116">
        <v>189.47</v>
      </c>
      <c r="E381" s="116">
        <v>209</v>
      </c>
    </row>
    <row r="382" spans="1:5" x14ac:dyDescent="0.25">
      <c r="A382" s="150">
        <v>131</v>
      </c>
      <c r="B382" s="96" t="s">
        <v>426</v>
      </c>
      <c r="C382" s="116" t="s">
        <v>427</v>
      </c>
      <c r="D382" s="116" t="s">
        <v>428</v>
      </c>
      <c r="E382" s="116" t="s">
        <v>429</v>
      </c>
    </row>
    <row r="383" spans="1:5" x14ac:dyDescent="0.25">
      <c r="A383" s="150">
        <v>132</v>
      </c>
      <c r="B383" s="96" t="s">
        <v>299</v>
      </c>
      <c r="C383" s="116">
        <v>3670.98</v>
      </c>
      <c r="D383" s="116">
        <v>3623.16</v>
      </c>
      <c r="E383" s="116">
        <v>3523.93</v>
      </c>
    </row>
    <row r="384" spans="1:5" x14ac:dyDescent="0.25">
      <c r="A384" s="150">
        <v>133</v>
      </c>
      <c r="B384" s="96" t="s">
        <v>300</v>
      </c>
      <c r="C384" s="116">
        <v>997.38</v>
      </c>
      <c r="D384" s="116" t="s">
        <v>430</v>
      </c>
      <c r="E384" s="116">
        <v>942.88</v>
      </c>
    </row>
    <row r="385" spans="1:5" x14ac:dyDescent="0.25">
      <c r="A385" s="150">
        <v>134</v>
      </c>
      <c r="B385" s="96" t="s">
        <v>301</v>
      </c>
      <c r="C385" s="116" t="s">
        <v>431</v>
      </c>
      <c r="D385" s="116" t="s">
        <v>432</v>
      </c>
      <c r="E385" s="116" t="s">
        <v>433</v>
      </c>
    </row>
    <row r="386" spans="1:5" x14ac:dyDescent="0.25">
      <c r="A386" s="150">
        <v>135</v>
      </c>
      <c r="B386" s="96" t="s">
        <v>302</v>
      </c>
      <c r="C386" s="116">
        <v>266.77</v>
      </c>
      <c r="D386" s="116">
        <v>238.06</v>
      </c>
      <c r="E386" s="116">
        <v>194.25</v>
      </c>
    </row>
    <row r="387" spans="1:5" x14ac:dyDescent="0.25">
      <c r="A387" s="150">
        <v>136</v>
      </c>
      <c r="B387" s="96" t="s">
        <v>129</v>
      </c>
      <c r="C387" s="116">
        <v>16640.28</v>
      </c>
      <c r="D387" s="116">
        <v>18184.37</v>
      </c>
      <c r="E387" s="116">
        <v>17346.759999999998</v>
      </c>
    </row>
    <row r="388" spans="1:5" x14ac:dyDescent="0.25">
      <c r="A388" s="150">
        <v>137</v>
      </c>
      <c r="B388" s="96" t="s">
        <v>130</v>
      </c>
      <c r="C388" s="116">
        <v>6967.85</v>
      </c>
      <c r="D388" s="116">
        <v>7604.56</v>
      </c>
      <c r="E388" s="116">
        <v>6834</v>
      </c>
    </row>
    <row r="389" spans="1:5" x14ac:dyDescent="0.25">
      <c r="A389" s="150">
        <v>138</v>
      </c>
      <c r="B389" s="96" t="s">
        <v>131</v>
      </c>
      <c r="C389" s="116">
        <v>3764.33</v>
      </c>
      <c r="D389" s="116">
        <v>4014.5</v>
      </c>
      <c r="E389" s="116">
        <v>4370.25</v>
      </c>
    </row>
    <row r="390" spans="1:5" x14ac:dyDescent="0.25">
      <c r="A390" s="150">
        <v>139</v>
      </c>
      <c r="B390" s="96" t="s">
        <v>132</v>
      </c>
      <c r="C390" s="116">
        <v>2068.63</v>
      </c>
      <c r="D390" s="116">
        <v>2217.61</v>
      </c>
      <c r="E390" s="116">
        <v>1822.61</v>
      </c>
    </row>
    <row r="391" spans="1:5" x14ac:dyDescent="0.25">
      <c r="A391" s="150">
        <v>140</v>
      </c>
      <c r="B391" s="96" t="s">
        <v>133</v>
      </c>
      <c r="C391" s="116">
        <v>361.61</v>
      </c>
      <c r="D391" s="116">
        <v>1134.7</v>
      </c>
      <c r="E391" s="116">
        <v>696.89</v>
      </c>
    </row>
    <row r="392" spans="1:5" x14ac:dyDescent="0.25">
      <c r="A392" s="150">
        <v>141</v>
      </c>
      <c r="B392" s="96" t="s">
        <v>134</v>
      </c>
      <c r="C392" s="116">
        <v>184.13</v>
      </c>
      <c r="D392" s="116">
        <v>130.61000000000001</v>
      </c>
      <c r="E392" s="116">
        <v>131.85</v>
      </c>
    </row>
    <row r="393" spans="1:5" x14ac:dyDescent="0.25">
      <c r="A393" s="150">
        <v>142</v>
      </c>
      <c r="B393" s="96" t="s">
        <v>135</v>
      </c>
      <c r="C393" s="116">
        <v>660.42</v>
      </c>
      <c r="D393" s="116">
        <v>641.96</v>
      </c>
      <c r="E393" s="116">
        <v>639.16</v>
      </c>
    </row>
    <row r="394" spans="1:5" x14ac:dyDescent="0.25">
      <c r="A394" s="150">
        <v>143</v>
      </c>
      <c r="B394" s="96" t="s">
        <v>136</v>
      </c>
      <c r="C394" s="116">
        <v>164.92</v>
      </c>
      <c r="D394" s="116">
        <v>192.68</v>
      </c>
      <c r="E394" s="116">
        <v>144.78</v>
      </c>
    </row>
    <row r="395" spans="1:5" x14ac:dyDescent="0.25">
      <c r="A395" s="150">
        <v>144</v>
      </c>
      <c r="B395" s="96" t="s">
        <v>137</v>
      </c>
      <c r="C395" s="116">
        <v>1467.02</v>
      </c>
      <c r="D395" s="116">
        <v>958.8</v>
      </c>
      <c r="E395" s="116">
        <v>1084.48</v>
      </c>
    </row>
    <row r="396" spans="1:5" x14ac:dyDescent="0.25">
      <c r="A396" s="150">
        <v>145</v>
      </c>
      <c r="B396" s="96" t="s">
        <v>138</v>
      </c>
      <c r="C396" s="116">
        <v>431.43</v>
      </c>
      <c r="D396" s="116">
        <v>635.73</v>
      </c>
      <c r="E396" s="116">
        <v>797.34</v>
      </c>
    </row>
    <row r="397" spans="1:5" x14ac:dyDescent="0.25">
      <c r="A397" s="150">
        <v>146</v>
      </c>
      <c r="B397" s="96" t="s">
        <v>139</v>
      </c>
      <c r="C397" s="116">
        <v>117.38</v>
      </c>
      <c r="D397" s="116">
        <v>86.8</v>
      </c>
      <c r="E397" s="116">
        <v>124.87</v>
      </c>
    </row>
    <row r="398" spans="1:5" x14ac:dyDescent="0.25">
      <c r="A398" s="150">
        <v>147</v>
      </c>
      <c r="B398" s="96" t="s">
        <v>140</v>
      </c>
      <c r="C398" s="116">
        <v>515.99</v>
      </c>
      <c r="D398" s="116">
        <v>500.27</v>
      </c>
      <c r="E398" s="116">
        <v>512.01</v>
      </c>
    </row>
    <row r="399" spans="1:5" x14ac:dyDescent="0.25">
      <c r="A399" s="150">
        <v>148</v>
      </c>
      <c r="B399" s="96" t="s">
        <v>141</v>
      </c>
      <c r="C399" s="116">
        <v>8817.73</v>
      </c>
      <c r="D399" s="116">
        <v>8968.7999999999993</v>
      </c>
      <c r="E399" s="116">
        <v>7999.65</v>
      </c>
    </row>
    <row r="400" spans="1:5" x14ac:dyDescent="0.25">
      <c r="A400" s="150">
        <v>149</v>
      </c>
      <c r="B400" s="96" t="s">
        <v>385</v>
      </c>
      <c r="C400" s="116">
        <v>2321.37</v>
      </c>
      <c r="D400" s="116">
        <v>2962.52</v>
      </c>
      <c r="E400" s="116">
        <v>2014.78</v>
      </c>
    </row>
    <row r="401" spans="1:5" x14ac:dyDescent="0.25">
      <c r="A401" s="150">
        <v>150</v>
      </c>
      <c r="B401" s="96" t="s">
        <v>386</v>
      </c>
      <c r="C401" s="116">
        <v>702.16</v>
      </c>
      <c r="D401" s="116">
        <v>624.28</v>
      </c>
      <c r="E401" s="116">
        <v>802.13</v>
      </c>
    </row>
    <row r="402" spans="1:5" x14ac:dyDescent="0.25">
      <c r="A402" s="150">
        <v>151</v>
      </c>
      <c r="B402" s="96" t="s">
        <v>387</v>
      </c>
      <c r="C402" s="116">
        <v>143.13</v>
      </c>
      <c r="D402" s="116">
        <v>74.569999999999993</v>
      </c>
      <c r="E402" s="116">
        <v>66.14</v>
      </c>
    </row>
    <row r="403" spans="1:5" x14ac:dyDescent="0.25">
      <c r="A403" s="150">
        <v>152</v>
      </c>
      <c r="B403" s="96" t="s">
        <v>388</v>
      </c>
      <c r="C403" s="116">
        <v>36.28</v>
      </c>
      <c r="D403" s="116">
        <v>49.74</v>
      </c>
      <c r="E403" s="116">
        <v>57.09</v>
      </c>
    </row>
    <row r="404" spans="1:5" x14ac:dyDescent="0.25">
      <c r="A404" s="150">
        <v>153</v>
      </c>
      <c r="B404" s="96" t="s">
        <v>223</v>
      </c>
      <c r="C404" s="116">
        <v>175.96</v>
      </c>
      <c r="D404" s="116">
        <v>144.26</v>
      </c>
      <c r="E404" s="116">
        <v>110.59</v>
      </c>
    </row>
    <row r="405" spans="1:5" x14ac:dyDescent="0.25">
      <c r="A405" s="150">
        <v>154</v>
      </c>
      <c r="B405" s="96" t="s">
        <v>147</v>
      </c>
      <c r="C405" s="116">
        <v>294.37</v>
      </c>
      <c r="D405" s="116">
        <v>411.91</v>
      </c>
      <c r="E405" s="116">
        <v>387.23</v>
      </c>
    </row>
    <row r="406" spans="1:5" x14ac:dyDescent="0.25">
      <c r="A406" s="150">
        <v>155</v>
      </c>
      <c r="B406" s="96" t="s">
        <v>390</v>
      </c>
      <c r="C406" s="116">
        <v>42.27</v>
      </c>
      <c r="D406" s="116">
        <v>40.270000000000003</v>
      </c>
      <c r="E406" s="116">
        <v>48.75</v>
      </c>
    </row>
    <row r="407" spans="1:5" x14ac:dyDescent="0.25">
      <c r="A407" s="150">
        <v>156</v>
      </c>
      <c r="B407" s="96" t="s">
        <v>391</v>
      </c>
      <c r="C407" s="116">
        <v>968.99</v>
      </c>
      <c r="D407" s="116">
        <v>940.1</v>
      </c>
      <c r="E407" s="116">
        <v>853.83</v>
      </c>
    </row>
    <row r="408" spans="1:5" x14ac:dyDescent="0.25">
      <c r="A408" s="150">
        <v>157</v>
      </c>
      <c r="B408" s="96" t="s">
        <v>392</v>
      </c>
      <c r="C408" s="116">
        <v>220.81</v>
      </c>
      <c r="D408" s="116">
        <v>179.67</v>
      </c>
      <c r="E408" s="116">
        <v>183.41</v>
      </c>
    </row>
    <row r="409" spans="1:5" x14ac:dyDescent="0.25">
      <c r="A409" s="150">
        <v>158</v>
      </c>
      <c r="B409" s="96" t="s">
        <v>393</v>
      </c>
      <c r="C409" s="116">
        <v>2030.79</v>
      </c>
      <c r="D409" s="116">
        <v>1373.54</v>
      </c>
      <c r="E409" s="116">
        <v>1209.5999999999999</v>
      </c>
    </row>
    <row r="410" spans="1:5" x14ac:dyDescent="0.25">
      <c r="A410" s="150">
        <v>159</v>
      </c>
      <c r="B410" s="96" t="s">
        <v>152</v>
      </c>
      <c r="C410" s="116">
        <v>519.53</v>
      </c>
      <c r="D410" s="116">
        <v>538.4</v>
      </c>
      <c r="E410" s="116">
        <v>558.67999999999995</v>
      </c>
    </row>
    <row r="411" spans="1:5" x14ac:dyDescent="0.25">
      <c r="A411" s="150">
        <v>160</v>
      </c>
      <c r="B411" s="96" t="s">
        <v>394</v>
      </c>
      <c r="C411" s="116">
        <v>354.24</v>
      </c>
      <c r="D411" s="116">
        <v>461.74</v>
      </c>
      <c r="E411" s="116">
        <v>375.83</v>
      </c>
    </row>
    <row r="412" spans="1:5" x14ac:dyDescent="0.25">
      <c r="A412" s="150">
        <v>161</v>
      </c>
      <c r="B412" s="96" t="s">
        <v>395</v>
      </c>
      <c r="C412" s="116">
        <v>200.78</v>
      </c>
      <c r="D412" s="116">
        <v>185.81</v>
      </c>
      <c r="E412" s="116">
        <v>207.36</v>
      </c>
    </row>
    <row r="413" spans="1:5" x14ac:dyDescent="0.25">
      <c r="A413" s="150">
        <v>162</v>
      </c>
      <c r="B413" s="96" t="s">
        <v>155</v>
      </c>
      <c r="C413" s="116">
        <v>60.83</v>
      </c>
      <c r="D413" s="116">
        <v>69.349999999999994</v>
      </c>
      <c r="E413" s="116">
        <v>64.86</v>
      </c>
    </row>
    <row r="414" spans="1:5" x14ac:dyDescent="0.25">
      <c r="A414" s="150">
        <v>163</v>
      </c>
      <c r="B414" s="96" t="s">
        <v>397</v>
      </c>
      <c r="C414" s="116">
        <v>102.26</v>
      </c>
      <c r="D414" s="116">
        <v>80.739999999999995</v>
      </c>
      <c r="E414" s="116">
        <v>96.37</v>
      </c>
    </row>
    <row r="415" spans="1:5" x14ac:dyDescent="0.25">
      <c r="A415" s="150">
        <v>164</v>
      </c>
      <c r="B415" s="96" t="s">
        <v>398</v>
      </c>
      <c r="C415" s="116">
        <v>298.77999999999997</v>
      </c>
      <c r="D415" s="116">
        <v>409.73</v>
      </c>
      <c r="E415" s="116">
        <v>436.38</v>
      </c>
    </row>
    <row r="416" spans="1:5" x14ac:dyDescent="0.25">
      <c r="A416" s="150">
        <v>165</v>
      </c>
      <c r="B416" s="96" t="s">
        <v>158</v>
      </c>
      <c r="C416" s="116">
        <v>205.27</v>
      </c>
      <c r="D416" s="116">
        <v>185.49</v>
      </c>
      <c r="E416" s="116">
        <v>171.84</v>
      </c>
    </row>
    <row r="417" spans="1:5" x14ac:dyDescent="0.25">
      <c r="A417" s="150">
        <v>166</v>
      </c>
      <c r="B417" s="96" t="s">
        <v>159</v>
      </c>
      <c r="C417" s="116">
        <v>139.9</v>
      </c>
      <c r="D417" s="116">
        <v>236.68</v>
      </c>
      <c r="E417" s="116">
        <v>354.75</v>
      </c>
    </row>
    <row r="418" spans="1:5" x14ac:dyDescent="0.25">
      <c r="A418" s="150">
        <v>167</v>
      </c>
      <c r="B418" s="96" t="s">
        <v>160</v>
      </c>
      <c r="C418" s="116">
        <v>59955.09</v>
      </c>
      <c r="D418" s="116">
        <v>62421.61</v>
      </c>
      <c r="E418" s="116">
        <v>58418.8</v>
      </c>
    </row>
    <row r="419" spans="1:5" x14ac:dyDescent="0.25">
      <c r="A419" s="150">
        <v>168</v>
      </c>
      <c r="B419" s="96" t="s">
        <v>161</v>
      </c>
      <c r="C419" s="116">
        <v>1525.71</v>
      </c>
      <c r="D419" s="116">
        <v>1423.38</v>
      </c>
      <c r="E419" s="116">
        <v>1381.59</v>
      </c>
    </row>
    <row r="420" spans="1:5" x14ac:dyDescent="0.25">
      <c r="A420" s="150">
        <v>169</v>
      </c>
      <c r="B420" s="96" t="s">
        <v>162</v>
      </c>
      <c r="C420" s="116">
        <v>2538.31</v>
      </c>
      <c r="D420" s="116">
        <v>2390.4899999999998</v>
      </c>
      <c r="E420" s="116">
        <v>1697.81</v>
      </c>
    </row>
    <row r="421" spans="1:5" x14ac:dyDescent="0.25">
      <c r="A421" s="150">
        <v>170</v>
      </c>
      <c r="B421" s="96" t="s">
        <v>163</v>
      </c>
      <c r="C421" s="116">
        <v>3145.92</v>
      </c>
      <c r="D421" s="116">
        <v>3224.52</v>
      </c>
      <c r="E421" s="116">
        <v>2925.8</v>
      </c>
    </row>
    <row r="422" spans="1:5" x14ac:dyDescent="0.25">
      <c r="A422" s="150">
        <v>171</v>
      </c>
      <c r="B422" s="96" t="s">
        <v>164</v>
      </c>
      <c r="C422" s="116">
        <v>834.2</v>
      </c>
      <c r="D422" s="116">
        <v>1028.73</v>
      </c>
      <c r="E422" s="116">
        <v>734.03</v>
      </c>
    </row>
    <row r="423" spans="1:5" x14ac:dyDescent="0.25">
      <c r="A423" s="150">
        <v>172</v>
      </c>
      <c r="B423" s="96" t="s">
        <v>165</v>
      </c>
      <c r="C423" s="116">
        <v>852.34</v>
      </c>
      <c r="D423" s="116">
        <v>871.58</v>
      </c>
      <c r="E423" s="116">
        <v>728.53</v>
      </c>
    </row>
    <row r="424" spans="1:5" x14ac:dyDescent="0.25">
      <c r="A424" s="150">
        <v>173</v>
      </c>
      <c r="B424" s="96" t="s">
        <v>166</v>
      </c>
      <c r="C424" s="116">
        <v>575.64</v>
      </c>
      <c r="D424" s="116">
        <v>395.31</v>
      </c>
      <c r="E424" s="116">
        <v>578.67999999999995</v>
      </c>
    </row>
    <row r="425" spans="1:5" x14ac:dyDescent="0.25">
      <c r="A425" s="150">
        <v>174</v>
      </c>
      <c r="B425" s="96" t="s">
        <v>167</v>
      </c>
      <c r="C425" s="116">
        <v>4006.82</v>
      </c>
      <c r="D425" s="116">
        <v>4519.71</v>
      </c>
      <c r="E425" s="116">
        <v>4124.05</v>
      </c>
    </row>
    <row r="426" spans="1:5" x14ac:dyDescent="0.25">
      <c r="A426" s="150">
        <v>175</v>
      </c>
      <c r="B426" s="96" t="s">
        <v>168</v>
      </c>
      <c r="C426" s="116">
        <v>812.78</v>
      </c>
      <c r="D426" s="116">
        <v>792.7</v>
      </c>
      <c r="E426" s="116">
        <v>861.5</v>
      </c>
    </row>
    <row r="427" spans="1:5" x14ac:dyDescent="0.25">
      <c r="A427" s="150">
        <v>176</v>
      </c>
      <c r="B427" s="96" t="s">
        <v>169</v>
      </c>
      <c r="C427" s="116">
        <v>3640.09</v>
      </c>
      <c r="D427" s="116">
        <v>3611.79</v>
      </c>
      <c r="E427" s="116">
        <v>3689.35</v>
      </c>
    </row>
    <row r="428" spans="1:5" x14ac:dyDescent="0.25">
      <c r="A428" s="150">
        <v>177</v>
      </c>
      <c r="B428" s="96" t="s">
        <v>170</v>
      </c>
      <c r="C428" s="116">
        <v>3477.37</v>
      </c>
      <c r="D428" s="116">
        <v>3643.63</v>
      </c>
      <c r="E428" s="116">
        <v>3429.88</v>
      </c>
    </row>
    <row r="429" spans="1:5" x14ac:dyDescent="0.25">
      <c r="A429" s="150">
        <v>178</v>
      </c>
      <c r="B429" s="96" t="s">
        <v>171</v>
      </c>
      <c r="C429" s="116">
        <v>6088.57</v>
      </c>
      <c r="D429" s="116">
        <v>6559.61</v>
      </c>
      <c r="E429" s="116">
        <v>6143.29</v>
      </c>
    </row>
    <row r="430" spans="1:5" x14ac:dyDescent="0.25">
      <c r="A430" s="150">
        <v>179</v>
      </c>
      <c r="B430" s="96" t="s">
        <v>172</v>
      </c>
      <c r="C430" s="116">
        <v>562.84</v>
      </c>
      <c r="D430" s="116">
        <v>536.69000000000005</v>
      </c>
      <c r="E430" s="116">
        <v>546.55999999999995</v>
      </c>
    </row>
    <row r="431" spans="1:5" x14ac:dyDescent="0.25">
      <c r="A431" s="150">
        <v>180</v>
      </c>
      <c r="B431" s="96" t="s">
        <v>173</v>
      </c>
      <c r="C431" s="116">
        <v>551.32000000000005</v>
      </c>
      <c r="D431" s="116">
        <v>600.62</v>
      </c>
      <c r="E431" s="116">
        <v>515.32000000000005</v>
      </c>
    </row>
    <row r="432" spans="1:5" x14ac:dyDescent="0.25">
      <c r="A432" s="150">
        <v>181</v>
      </c>
      <c r="B432" s="96" t="s">
        <v>174</v>
      </c>
      <c r="C432" s="116">
        <v>2933.91</v>
      </c>
      <c r="D432" s="116">
        <v>3175.53</v>
      </c>
      <c r="E432" s="116">
        <v>3262.53</v>
      </c>
    </row>
    <row r="433" spans="1:5" x14ac:dyDescent="0.25">
      <c r="A433" s="150">
        <v>182</v>
      </c>
      <c r="B433" s="96" t="s">
        <v>434</v>
      </c>
      <c r="C433" s="116">
        <v>50.75</v>
      </c>
      <c r="D433" s="116">
        <v>46.46</v>
      </c>
      <c r="E433" s="116">
        <v>42.13</v>
      </c>
    </row>
    <row r="434" spans="1:5" x14ac:dyDescent="0.25">
      <c r="A434" s="150">
        <v>183</v>
      </c>
      <c r="B434" s="96" t="s">
        <v>176</v>
      </c>
      <c r="C434" s="116">
        <v>4785.54</v>
      </c>
      <c r="D434" s="116">
        <v>5007.74</v>
      </c>
      <c r="E434" s="116">
        <v>4719.0600000000004</v>
      </c>
    </row>
    <row r="435" spans="1:5" x14ac:dyDescent="0.25">
      <c r="A435" s="150">
        <v>184</v>
      </c>
      <c r="B435" s="96" t="s">
        <v>177</v>
      </c>
      <c r="C435" s="116">
        <v>264.64</v>
      </c>
      <c r="D435" s="116">
        <v>361.64</v>
      </c>
      <c r="E435" s="116">
        <v>268.83</v>
      </c>
    </row>
    <row r="436" spans="1:5" x14ac:dyDescent="0.25">
      <c r="A436" s="150">
        <v>185</v>
      </c>
      <c r="B436" s="96" t="s">
        <v>178</v>
      </c>
      <c r="C436" s="116">
        <v>2935.85</v>
      </c>
      <c r="D436" s="116">
        <v>2273.71</v>
      </c>
      <c r="E436" s="116">
        <v>2446.1999999999998</v>
      </c>
    </row>
    <row r="437" spans="1:5" x14ac:dyDescent="0.25">
      <c r="A437" s="150">
        <v>186</v>
      </c>
      <c r="B437" s="96" t="s">
        <v>179</v>
      </c>
      <c r="C437" s="116">
        <v>143.69</v>
      </c>
      <c r="D437" s="116">
        <v>117.01</v>
      </c>
      <c r="E437" s="116">
        <v>101.36</v>
      </c>
    </row>
    <row r="438" spans="1:5" x14ac:dyDescent="0.25">
      <c r="A438" s="150">
        <v>187</v>
      </c>
      <c r="B438" s="96" t="s">
        <v>180</v>
      </c>
      <c r="C438" s="116">
        <v>305.60000000000002</v>
      </c>
      <c r="D438" s="116">
        <v>325.88</v>
      </c>
      <c r="E438" s="116">
        <v>346.1</v>
      </c>
    </row>
    <row r="439" spans="1:5" x14ac:dyDescent="0.25">
      <c r="A439" s="150">
        <v>188</v>
      </c>
      <c r="B439" s="96" t="s">
        <v>435</v>
      </c>
      <c r="C439" s="116">
        <v>4520.21</v>
      </c>
      <c r="D439" s="116">
        <v>4143.03</v>
      </c>
      <c r="E439" s="116">
        <v>3728.66</v>
      </c>
    </row>
    <row r="440" spans="1:5" x14ac:dyDescent="0.25">
      <c r="A440" s="150">
        <v>189</v>
      </c>
      <c r="B440" s="96" t="s">
        <v>424</v>
      </c>
      <c r="C440" s="116">
        <v>2078.16</v>
      </c>
      <c r="D440" s="116">
        <v>2049.14</v>
      </c>
      <c r="E440" s="116">
        <v>2038.63</v>
      </c>
    </row>
    <row r="441" spans="1:5" x14ac:dyDescent="0.25">
      <c r="A441" s="150">
        <v>190</v>
      </c>
      <c r="B441" s="96" t="s">
        <v>436</v>
      </c>
      <c r="C441" s="116">
        <v>90.07</v>
      </c>
      <c r="D441" s="116">
        <v>146.88</v>
      </c>
      <c r="E441" s="116">
        <v>42.61</v>
      </c>
    </row>
    <row r="442" spans="1:5" x14ac:dyDescent="0.25">
      <c r="A442" s="150">
        <v>191</v>
      </c>
      <c r="B442" s="96" t="s">
        <v>184</v>
      </c>
      <c r="C442" s="116">
        <v>9487.44</v>
      </c>
      <c r="D442" s="116">
        <v>10739.57</v>
      </c>
      <c r="E442" s="116">
        <v>9841.82</v>
      </c>
    </row>
    <row r="443" spans="1:5" x14ac:dyDescent="0.25">
      <c r="A443" s="150">
        <v>192</v>
      </c>
      <c r="B443" s="96" t="s">
        <v>185</v>
      </c>
      <c r="C443" s="116">
        <v>30.69</v>
      </c>
      <c r="D443" s="116">
        <v>25.6</v>
      </c>
      <c r="E443" s="116">
        <v>28.14</v>
      </c>
    </row>
    <row r="444" spans="1:5" x14ac:dyDescent="0.25">
      <c r="A444" s="150">
        <v>193</v>
      </c>
      <c r="B444" s="96" t="s">
        <v>186</v>
      </c>
      <c r="C444" s="116">
        <v>26.91</v>
      </c>
      <c r="D444" s="116">
        <v>24.81</v>
      </c>
      <c r="E444" s="116">
        <v>23.38</v>
      </c>
    </row>
    <row r="445" spans="1:5" x14ac:dyDescent="0.25">
      <c r="A445" s="150">
        <v>194</v>
      </c>
      <c r="B445" s="96" t="s">
        <v>225</v>
      </c>
      <c r="C445" s="116">
        <v>881.14</v>
      </c>
      <c r="D445" s="116">
        <v>1041.6400000000001</v>
      </c>
      <c r="E445" s="116">
        <v>1064.54</v>
      </c>
    </row>
    <row r="446" spans="1:5" x14ac:dyDescent="0.25">
      <c r="A446" s="150">
        <v>195</v>
      </c>
      <c r="B446" s="96" t="s">
        <v>403</v>
      </c>
      <c r="C446" s="116">
        <v>527.11</v>
      </c>
      <c r="D446" s="116">
        <v>657.1</v>
      </c>
      <c r="E446" s="116">
        <v>624.85</v>
      </c>
    </row>
    <row r="447" spans="1:5" x14ac:dyDescent="0.25">
      <c r="A447" s="150">
        <v>196</v>
      </c>
      <c r="B447" s="96" t="s">
        <v>405</v>
      </c>
      <c r="C447" s="116">
        <v>190.78</v>
      </c>
      <c r="D447" s="116">
        <v>0</v>
      </c>
      <c r="E447" s="116">
        <v>191.07</v>
      </c>
    </row>
    <row r="448" spans="1:5" x14ac:dyDescent="0.25">
      <c r="A448" s="150">
        <v>197</v>
      </c>
      <c r="B448" s="96" t="s">
        <v>190</v>
      </c>
      <c r="C448" s="116">
        <v>115.67</v>
      </c>
      <c r="D448" s="116">
        <v>83.51</v>
      </c>
      <c r="E448" s="116">
        <v>201.97</v>
      </c>
    </row>
    <row r="449" spans="1:5" x14ac:dyDescent="0.25">
      <c r="A449" s="150">
        <v>198</v>
      </c>
      <c r="B449" s="96" t="s">
        <v>407</v>
      </c>
      <c r="C449" s="116">
        <v>0</v>
      </c>
      <c r="D449" s="116">
        <v>5.2</v>
      </c>
      <c r="E449" s="116">
        <v>15.13</v>
      </c>
    </row>
    <row r="450" spans="1:5" x14ac:dyDescent="0.25">
      <c r="A450" s="150">
        <v>199</v>
      </c>
      <c r="B450" s="96" t="s">
        <v>408</v>
      </c>
      <c r="C450" s="116">
        <v>0</v>
      </c>
      <c r="D450" s="116">
        <v>0</v>
      </c>
      <c r="E450" s="116">
        <v>31.52</v>
      </c>
    </row>
    <row r="451" spans="1:5" x14ac:dyDescent="0.25">
      <c r="A451" s="150">
        <v>200</v>
      </c>
      <c r="B451" s="96" t="s">
        <v>409</v>
      </c>
      <c r="C451" s="116">
        <v>6805.75</v>
      </c>
      <c r="D451" s="116">
        <v>6907.5</v>
      </c>
      <c r="E451" s="116">
        <v>6364.43</v>
      </c>
    </row>
    <row r="452" spans="1:5" x14ac:dyDescent="0.25">
      <c r="A452" s="150">
        <v>201</v>
      </c>
      <c r="B452" s="96" t="s">
        <v>410</v>
      </c>
      <c r="C452" s="116">
        <v>7191.67</v>
      </c>
      <c r="D452" s="116">
        <v>7875.96</v>
      </c>
      <c r="E452" s="116">
        <v>7282.36</v>
      </c>
    </row>
    <row r="453" spans="1:5" x14ac:dyDescent="0.25">
      <c r="A453" s="150">
        <v>202</v>
      </c>
      <c r="B453" s="96" t="s">
        <v>411</v>
      </c>
      <c r="C453" s="116">
        <v>14856.68</v>
      </c>
      <c r="D453" s="116">
        <v>15687.12</v>
      </c>
      <c r="E453" s="116">
        <v>13743.6</v>
      </c>
    </row>
    <row r="454" spans="1:5" x14ac:dyDescent="0.25">
      <c r="A454" s="150">
        <v>203</v>
      </c>
      <c r="B454" s="96" t="s">
        <v>571</v>
      </c>
      <c r="C454" s="116">
        <v>6491.81</v>
      </c>
      <c r="D454" s="116">
        <v>2269.62</v>
      </c>
      <c r="E454" s="116">
        <v>3545.38</v>
      </c>
    </row>
    <row r="455" spans="1:5" x14ac:dyDescent="0.25">
      <c r="A455" s="150">
        <v>204</v>
      </c>
      <c r="B455" s="96" t="s">
        <v>572</v>
      </c>
      <c r="C455" s="116">
        <v>10.38</v>
      </c>
      <c r="D455" s="116">
        <v>4.93</v>
      </c>
      <c r="E455" s="116">
        <v>18.73</v>
      </c>
    </row>
    <row r="456" spans="1:5" x14ac:dyDescent="0.25">
      <c r="A456" s="150">
        <v>205</v>
      </c>
      <c r="B456" s="96" t="s">
        <v>573</v>
      </c>
      <c r="C456" s="116">
        <v>1597.16</v>
      </c>
      <c r="D456" s="116">
        <v>5068.45</v>
      </c>
      <c r="E456" s="116">
        <v>3077.51</v>
      </c>
    </row>
    <row r="457" spans="1:5" x14ac:dyDescent="0.25">
      <c r="A457" s="150">
        <v>206</v>
      </c>
      <c r="B457" s="96" t="s">
        <v>574</v>
      </c>
      <c r="C457" s="116">
        <v>6.68</v>
      </c>
      <c r="D457" s="116">
        <v>8.66</v>
      </c>
      <c r="E457" s="116">
        <v>13.56</v>
      </c>
    </row>
    <row r="458" spans="1:5" x14ac:dyDescent="0.25">
      <c r="A458" s="150">
        <v>207</v>
      </c>
      <c r="B458" s="96" t="s">
        <v>575</v>
      </c>
      <c r="C458" s="116">
        <v>428.4</v>
      </c>
      <c r="D458" s="116">
        <v>393.65</v>
      </c>
      <c r="E458" s="116">
        <v>438.37</v>
      </c>
    </row>
    <row r="459" spans="1:5" x14ac:dyDescent="0.25">
      <c r="A459" s="150">
        <v>208</v>
      </c>
      <c r="B459" s="96" t="s">
        <v>585</v>
      </c>
      <c r="C459" s="116">
        <v>14045.41</v>
      </c>
      <c r="D459" s="116">
        <v>15002.46</v>
      </c>
      <c r="E459" s="116">
        <v>13535.21</v>
      </c>
    </row>
    <row r="460" spans="1:5" x14ac:dyDescent="0.25">
      <c r="A460" s="150">
        <v>209</v>
      </c>
      <c r="B460" s="96" t="s">
        <v>595</v>
      </c>
      <c r="C460" s="116">
        <v>153.81</v>
      </c>
      <c r="D460" s="116">
        <v>126.83</v>
      </c>
      <c r="E460" s="116">
        <v>118.78</v>
      </c>
    </row>
    <row r="461" spans="1:5" x14ac:dyDescent="0.25">
      <c r="A461" s="150">
        <v>210</v>
      </c>
      <c r="B461" s="96" t="s">
        <v>596</v>
      </c>
      <c r="C461" s="116">
        <v>158.74</v>
      </c>
      <c r="D461" s="116">
        <v>83.07</v>
      </c>
      <c r="E461" s="116">
        <v>109.97</v>
      </c>
    </row>
    <row r="462" spans="1:5" x14ac:dyDescent="0.25">
      <c r="A462" s="150">
        <v>211</v>
      </c>
      <c r="B462" s="96" t="s">
        <v>597</v>
      </c>
      <c r="C462" s="116">
        <v>668.06</v>
      </c>
      <c r="D462" s="116">
        <v>597.79</v>
      </c>
      <c r="E462" s="116">
        <v>504.55</v>
      </c>
    </row>
    <row r="463" spans="1:5" x14ac:dyDescent="0.25">
      <c r="A463" s="150">
        <v>212</v>
      </c>
      <c r="B463" s="96" t="s">
        <v>586</v>
      </c>
      <c r="C463" s="116">
        <v>32.03</v>
      </c>
      <c r="D463" s="116">
        <v>36.89</v>
      </c>
      <c r="E463" s="116">
        <v>84.65</v>
      </c>
    </row>
    <row r="464" spans="1:5" x14ac:dyDescent="0.25">
      <c r="A464" s="150">
        <v>213</v>
      </c>
      <c r="B464" s="96" t="s">
        <v>598</v>
      </c>
      <c r="C464" s="116">
        <v>197.34</v>
      </c>
      <c r="D464" s="116">
        <v>439.97</v>
      </c>
      <c r="E464" s="116">
        <v>341.27</v>
      </c>
    </row>
    <row r="465" spans="1:5" x14ac:dyDescent="0.25">
      <c r="A465" s="150">
        <v>214</v>
      </c>
      <c r="B465" s="96" t="s">
        <v>599</v>
      </c>
      <c r="C465" s="116">
        <v>489.97</v>
      </c>
      <c r="D465" s="116">
        <v>450.3</v>
      </c>
      <c r="E465" s="116">
        <v>426.66</v>
      </c>
    </row>
    <row r="466" spans="1:5" x14ac:dyDescent="0.25">
      <c r="A466" s="150">
        <v>215</v>
      </c>
      <c r="B466" s="96" t="s">
        <v>600</v>
      </c>
      <c r="C466" s="116">
        <v>178.49</v>
      </c>
      <c r="D466" s="116">
        <v>185.6</v>
      </c>
      <c r="E466" s="116">
        <v>217.8</v>
      </c>
    </row>
    <row r="467" spans="1:5" x14ac:dyDescent="0.25">
      <c r="A467" s="150">
        <v>216</v>
      </c>
      <c r="B467" s="96" t="s">
        <v>587</v>
      </c>
      <c r="C467" s="116">
        <v>232.62</v>
      </c>
      <c r="D467" s="116">
        <v>243.51</v>
      </c>
      <c r="E467" s="116">
        <v>201.77</v>
      </c>
    </row>
    <row r="468" spans="1:5" x14ac:dyDescent="0.25">
      <c r="A468" s="150">
        <v>217</v>
      </c>
      <c r="B468" s="96" t="s">
        <v>601</v>
      </c>
      <c r="C468" s="116">
        <v>53.2</v>
      </c>
      <c r="D468" s="116">
        <v>45.86</v>
      </c>
      <c r="E468" s="116">
        <v>38.619999999999997</v>
      </c>
    </row>
    <row r="469" spans="1:5" x14ac:dyDescent="0.25">
      <c r="A469" s="150">
        <v>218</v>
      </c>
      <c r="B469" s="96" t="s">
        <v>602</v>
      </c>
      <c r="C469" s="116">
        <v>217.87</v>
      </c>
      <c r="D469" s="116">
        <v>225.94</v>
      </c>
      <c r="E469" s="116">
        <v>152.88999999999999</v>
      </c>
    </row>
    <row r="470" spans="1:5" x14ac:dyDescent="0.25">
      <c r="A470" s="150">
        <v>219</v>
      </c>
      <c r="B470" s="96" t="s">
        <v>603</v>
      </c>
      <c r="C470" s="116">
        <v>419.96</v>
      </c>
      <c r="D470" s="116">
        <v>382.03</v>
      </c>
      <c r="E470" s="116">
        <v>338.57</v>
      </c>
    </row>
    <row r="471" spans="1:5" x14ac:dyDescent="0.25">
      <c r="A471" s="150">
        <v>220</v>
      </c>
      <c r="B471" s="96" t="s">
        <v>604</v>
      </c>
      <c r="C471" s="116">
        <v>430.52</v>
      </c>
      <c r="D471" s="116">
        <v>907.96</v>
      </c>
      <c r="E471" s="116">
        <v>500.72</v>
      </c>
    </row>
    <row r="472" spans="1:5" x14ac:dyDescent="0.25">
      <c r="A472" s="150">
        <v>221</v>
      </c>
      <c r="B472" s="96" t="s">
        <v>605</v>
      </c>
      <c r="C472" s="116">
        <v>149.31</v>
      </c>
      <c r="D472" s="116">
        <v>132.08000000000001</v>
      </c>
      <c r="E472" s="116">
        <v>141.08000000000001</v>
      </c>
    </row>
    <row r="473" spans="1:5" x14ac:dyDescent="0.25">
      <c r="A473" s="150">
        <v>222</v>
      </c>
      <c r="B473" s="96" t="s">
        <v>606</v>
      </c>
      <c r="C473" s="116">
        <v>68.63</v>
      </c>
      <c r="D473" s="116">
        <v>80.56</v>
      </c>
      <c r="E473" s="116">
        <v>99.85</v>
      </c>
    </row>
    <row r="474" spans="1:5" x14ac:dyDescent="0.25">
      <c r="A474" s="150">
        <v>223</v>
      </c>
      <c r="B474" s="96" t="s">
        <v>607</v>
      </c>
      <c r="C474" s="116">
        <v>1480.61</v>
      </c>
      <c r="D474" s="116">
        <v>1892.98</v>
      </c>
      <c r="E474" s="116">
        <v>1573.25</v>
      </c>
    </row>
    <row r="475" spans="1:5" x14ac:dyDescent="0.25">
      <c r="A475" s="150">
        <v>224</v>
      </c>
      <c r="B475" s="96" t="s">
        <v>608</v>
      </c>
      <c r="C475" s="116">
        <v>939.8</v>
      </c>
      <c r="D475" s="116">
        <v>933.39</v>
      </c>
      <c r="E475" s="116">
        <v>911.06</v>
      </c>
    </row>
    <row r="476" spans="1:5" x14ac:dyDescent="0.25">
      <c r="A476" s="150">
        <v>225</v>
      </c>
      <c r="B476" s="96" t="s">
        <v>609</v>
      </c>
      <c r="C476" s="116">
        <v>1905.85</v>
      </c>
      <c r="D476" s="116">
        <v>2232.96</v>
      </c>
      <c r="E476" s="116">
        <v>1758.01</v>
      </c>
    </row>
    <row r="477" spans="1:5" x14ac:dyDescent="0.25">
      <c r="A477" s="150">
        <v>226</v>
      </c>
      <c r="B477" s="96" t="s">
        <v>590</v>
      </c>
      <c r="C477" s="116">
        <v>755.85</v>
      </c>
      <c r="D477" s="116">
        <v>788.46</v>
      </c>
      <c r="E477" s="116">
        <v>853.52</v>
      </c>
    </row>
    <row r="478" spans="1:5" x14ac:dyDescent="0.25">
      <c r="A478" s="150">
        <v>227</v>
      </c>
      <c r="B478" s="96" t="s">
        <v>610</v>
      </c>
      <c r="C478" s="116">
        <v>629.63</v>
      </c>
      <c r="D478" s="116">
        <v>495.16</v>
      </c>
      <c r="E478" s="116">
        <v>541</v>
      </c>
    </row>
    <row r="479" spans="1:5" x14ac:dyDescent="0.25">
      <c r="A479" s="150">
        <v>228</v>
      </c>
      <c r="B479" s="96" t="s">
        <v>611</v>
      </c>
      <c r="C479" s="116">
        <v>3197.84</v>
      </c>
      <c r="D479" s="116">
        <v>3083.6</v>
      </c>
      <c r="E479" s="116">
        <v>2737.57</v>
      </c>
    </row>
    <row r="480" spans="1:5" x14ac:dyDescent="0.25">
      <c r="A480" s="150">
        <v>229</v>
      </c>
      <c r="B480" s="96" t="s">
        <v>589</v>
      </c>
      <c r="C480" s="116">
        <v>1685.27</v>
      </c>
      <c r="D480" s="116">
        <v>1637.5</v>
      </c>
      <c r="E480" s="116">
        <v>1883.6</v>
      </c>
    </row>
    <row r="481" spans="1:5" ht="57.75" x14ac:dyDescent="0.25">
      <c r="A481" s="150"/>
      <c r="B481" s="95" t="s">
        <v>542</v>
      </c>
      <c r="C481" s="151">
        <f>SUM(C482:C691)</f>
        <v>1030710.3068500002</v>
      </c>
      <c r="D481" s="151">
        <f t="shared" ref="D481:E481" si="1">SUM(D482:D691)</f>
        <v>725746.54760000005</v>
      </c>
      <c r="E481" s="151">
        <f t="shared" si="1"/>
        <v>1006028.3921699998</v>
      </c>
    </row>
    <row r="482" spans="1:5" x14ac:dyDescent="0.25">
      <c r="A482" s="150">
        <v>1</v>
      </c>
      <c r="B482" s="96" t="s">
        <v>1</v>
      </c>
      <c r="C482" s="116">
        <v>50495.95</v>
      </c>
      <c r="D482" s="116">
        <v>14984.39</v>
      </c>
      <c r="E482" s="116">
        <v>102302.69</v>
      </c>
    </row>
    <row r="483" spans="1:5" x14ac:dyDescent="0.25">
      <c r="A483" s="150">
        <v>2</v>
      </c>
      <c r="B483" s="96" t="s">
        <v>2</v>
      </c>
      <c r="C483" s="116">
        <v>32380.36</v>
      </c>
      <c r="D483" s="116">
        <v>37185.53</v>
      </c>
      <c r="E483" s="116">
        <v>23614.44</v>
      </c>
    </row>
    <row r="484" spans="1:5" x14ac:dyDescent="0.25">
      <c r="A484" s="150">
        <v>3</v>
      </c>
      <c r="B484" s="96" t="s">
        <v>3</v>
      </c>
      <c r="C484" s="116">
        <f>8+13456.81</f>
        <v>13464.81</v>
      </c>
      <c r="D484" s="116">
        <v>828.84</v>
      </c>
      <c r="E484" s="116">
        <v>0</v>
      </c>
    </row>
    <row r="485" spans="1:5" x14ac:dyDescent="0.25">
      <c r="A485" s="150">
        <v>4</v>
      </c>
      <c r="B485" s="96" t="s">
        <v>4</v>
      </c>
      <c r="C485" s="116">
        <v>0</v>
      </c>
      <c r="D485" s="116">
        <v>0</v>
      </c>
      <c r="E485" s="116">
        <v>2441</v>
      </c>
    </row>
    <row r="486" spans="1:5" x14ac:dyDescent="0.25">
      <c r="A486" s="150">
        <v>5</v>
      </c>
      <c r="B486" s="96" t="s">
        <v>5</v>
      </c>
      <c r="C486" s="116">
        <v>1224.6400000000001</v>
      </c>
      <c r="D486" s="116">
        <v>0</v>
      </c>
      <c r="E486" s="116">
        <v>2822.66</v>
      </c>
    </row>
    <row r="487" spans="1:5" x14ac:dyDescent="0.25">
      <c r="A487" s="150">
        <v>6</v>
      </c>
      <c r="B487" s="96" t="s">
        <v>6</v>
      </c>
      <c r="C487" s="116">
        <v>855.58</v>
      </c>
      <c r="D487" s="116">
        <v>761.02</v>
      </c>
      <c r="E487" s="116">
        <v>0</v>
      </c>
    </row>
    <row r="488" spans="1:5" x14ac:dyDescent="0.25">
      <c r="A488" s="150">
        <v>7</v>
      </c>
      <c r="B488" s="96" t="s">
        <v>7</v>
      </c>
      <c r="C488" s="116">
        <v>0</v>
      </c>
      <c r="D488" s="116">
        <v>0</v>
      </c>
      <c r="E488" s="116">
        <v>2111.7399999999998</v>
      </c>
    </row>
    <row r="489" spans="1:5" x14ac:dyDescent="0.25">
      <c r="A489" s="150">
        <v>8</v>
      </c>
      <c r="B489" s="96" t="s">
        <v>8</v>
      </c>
      <c r="C489" s="116">
        <v>0</v>
      </c>
      <c r="D489" s="116">
        <f>138.39+642.65</f>
        <v>781.04</v>
      </c>
      <c r="E489" s="116">
        <v>0</v>
      </c>
    </row>
    <row r="490" spans="1:5" x14ac:dyDescent="0.25">
      <c r="A490" s="150">
        <v>9</v>
      </c>
      <c r="B490" s="96" t="s">
        <v>9</v>
      </c>
      <c r="C490" s="116">
        <v>0</v>
      </c>
      <c r="D490" s="116">
        <v>0</v>
      </c>
      <c r="E490" s="116">
        <v>0</v>
      </c>
    </row>
    <row r="491" spans="1:5" x14ac:dyDescent="0.25">
      <c r="A491" s="150">
        <v>10</v>
      </c>
      <c r="B491" s="96" t="s">
        <v>10</v>
      </c>
      <c r="C491" s="116">
        <v>111.29</v>
      </c>
      <c r="D491" s="116">
        <v>0</v>
      </c>
      <c r="E491" s="116">
        <v>0</v>
      </c>
    </row>
    <row r="492" spans="1:5" x14ac:dyDescent="0.25">
      <c r="A492" s="150">
        <v>11</v>
      </c>
      <c r="B492" s="96" t="s">
        <v>11</v>
      </c>
      <c r="C492" s="116">
        <v>0</v>
      </c>
      <c r="D492" s="116">
        <v>0</v>
      </c>
      <c r="E492" s="116">
        <v>0</v>
      </c>
    </row>
    <row r="493" spans="1:5" x14ac:dyDescent="0.25">
      <c r="A493" s="150">
        <v>12</v>
      </c>
      <c r="B493" s="96" t="s">
        <v>210</v>
      </c>
      <c r="C493" s="116">
        <v>0</v>
      </c>
      <c r="D493" s="116">
        <v>0</v>
      </c>
      <c r="E493" s="116">
        <v>0</v>
      </c>
    </row>
    <row r="494" spans="1:5" x14ac:dyDescent="0.25">
      <c r="A494" s="150">
        <v>13</v>
      </c>
      <c r="B494" s="96" t="s">
        <v>13</v>
      </c>
      <c r="C494" s="116">
        <v>0</v>
      </c>
      <c r="D494" s="116">
        <v>0</v>
      </c>
      <c r="E494" s="116">
        <v>0</v>
      </c>
    </row>
    <row r="495" spans="1:5" x14ac:dyDescent="0.25">
      <c r="A495" s="150">
        <v>14</v>
      </c>
      <c r="B495" s="96" t="s">
        <v>415</v>
      </c>
      <c r="C495" s="116">
        <v>0</v>
      </c>
      <c r="D495" s="116">
        <v>0</v>
      </c>
      <c r="E495" s="116">
        <v>0</v>
      </c>
    </row>
    <row r="496" spans="1:5" x14ac:dyDescent="0.25">
      <c r="A496" s="150">
        <v>15</v>
      </c>
      <c r="B496" s="96" t="s">
        <v>335</v>
      </c>
      <c r="C496" s="116">
        <v>0</v>
      </c>
      <c r="D496" s="116">
        <v>0</v>
      </c>
      <c r="E496" s="116">
        <v>0</v>
      </c>
    </row>
    <row r="497" spans="1:5" x14ac:dyDescent="0.25">
      <c r="A497" s="150">
        <v>16</v>
      </c>
      <c r="B497" s="96" t="s">
        <v>336</v>
      </c>
      <c r="C497" s="116">
        <v>0</v>
      </c>
      <c r="D497" s="116">
        <v>0</v>
      </c>
      <c r="E497" s="116">
        <v>0</v>
      </c>
    </row>
    <row r="498" spans="1:5" x14ac:dyDescent="0.25">
      <c r="A498" s="150">
        <v>17</v>
      </c>
      <c r="B498" s="96" t="s">
        <v>337</v>
      </c>
      <c r="C498" s="116">
        <v>0</v>
      </c>
      <c r="D498" s="116">
        <v>0</v>
      </c>
      <c r="E498" s="116">
        <v>0</v>
      </c>
    </row>
    <row r="499" spans="1:5" x14ac:dyDescent="0.25">
      <c r="A499" s="150">
        <v>18</v>
      </c>
      <c r="B499" s="96" t="s">
        <v>437</v>
      </c>
      <c r="C499" s="116">
        <v>0</v>
      </c>
      <c r="D499" s="116">
        <v>0</v>
      </c>
      <c r="E499" s="116">
        <v>0</v>
      </c>
    </row>
    <row r="500" spans="1:5" x14ac:dyDescent="0.25">
      <c r="A500" s="150">
        <v>19</v>
      </c>
      <c r="B500" s="96" t="s">
        <v>19</v>
      </c>
      <c r="C500" s="116">
        <v>933.17</v>
      </c>
      <c r="D500" s="116">
        <v>5031.6400000000003</v>
      </c>
      <c r="E500" s="116">
        <v>0</v>
      </c>
    </row>
    <row r="501" spans="1:5" x14ac:dyDescent="0.25">
      <c r="A501" s="150">
        <v>20</v>
      </c>
      <c r="B501" s="96" t="s">
        <v>338</v>
      </c>
      <c r="C501" s="116">
        <v>950</v>
      </c>
      <c r="D501" s="116">
        <v>0</v>
      </c>
      <c r="E501" s="116">
        <v>170</v>
      </c>
    </row>
    <row r="502" spans="1:5" x14ac:dyDescent="0.25">
      <c r="A502" s="150">
        <v>21</v>
      </c>
      <c r="B502" s="96" t="s">
        <v>35</v>
      </c>
      <c r="C502" s="116">
        <v>0</v>
      </c>
      <c r="D502" s="116">
        <v>914.67</v>
      </c>
      <c r="E502" s="116">
        <v>0</v>
      </c>
    </row>
    <row r="503" spans="1:5" x14ac:dyDescent="0.25">
      <c r="A503" s="150">
        <v>22</v>
      </c>
      <c r="B503" s="96" t="s">
        <v>490</v>
      </c>
      <c r="C503" s="116">
        <v>17810.825850000001</v>
      </c>
      <c r="D503" s="116">
        <v>23546.635600000001</v>
      </c>
      <c r="E503" s="116">
        <v>5012.7385599999998</v>
      </c>
    </row>
    <row r="504" spans="1:5" x14ac:dyDescent="0.25">
      <c r="A504" s="150">
        <v>23</v>
      </c>
      <c r="B504" s="96" t="s">
        <v>491</v>
      </c>
      <c r="C504" s="116">
        <v>0</v>
      </c>
      <c r="D504" s="116">
        <v>0</v>
      </c>
      <c r="E504" s="116">
        <v>0</v>
      </c>
    </row>
    <row r="505" spans="1:5" x14ac:dyDescent="0.25">
      <c r="A505" s="150">
        <v>24</v>
      </c>
      <c r="B505" s="96" t="s">
        <v>492</v>
      </c>
      <c r="C505" s="116">
        <v>0</v>
      </c>
      <c r="D505" s="116">
        <v>2683.46</v>
      </c>
      <c r="E505" s="116">
        <v>3681.2886100000001</v>
      </c>
    </row>
    <row r="506" spans="1:5" x14ac:dyDescent="0.25">
      <c r="A506" s="150">
        <v>25</v>
      </c>
      <c r="B506" s="96" t="s">
        <v>493</v>
      </c>
      <c r="C506" s="116">
        <v>0</v>
      </c>
      <c r="D506" s="116">
        <v>0</v>
      </c>
      <c r="E506" s="116">
        <v>0</v>
      </c>
    </row>
    <row r="507" spans="1:5" x14ac:dyDescent="0.25">
      <c r="A507" s="150">
        <v>26</v>
      </c>
      <c r="B507" s="96" t="s">
        <v>494</v>
      </c>
      <c r="C507" s="116">
        <v>0</v>
      </c>
      <c r="D507" s="116">
        <v>300</v>
      </c>
      <c r="E507" s="116">
        <v>0</v>
      </c>
    </row>
    <row r="508" spans="1:5" x14ac:dyDescent="0.25">
      <c r="A508" s="150">
        <v>27</v>
      </c>
      <c r="B508" s="96" t="s">
        <v>495</v>
      </c>
      <c r="C508" s="116">
        <v>0</v>
      </c>
      <c r="D508" s="116">
        <v>0</v>
      </c>
      <c r="E508" s="116">
        <v>0</v>
      </c>
    </row>
    <row r="509" spans="1:5" x14ac:dyDescent="0.25">
      <c r="A509" s="150">
        <v>28</v>
      </c>
      <c r="B509" s="96" t="s">
        <v>496</v>
      </c>
      <c r="C509" s="116">
        <v>215.321</v>
      </c>
      <c r="D509" s="116">
        <v>1000.002</v>
      </c>
      <c r="E509" s="116">
        <v>8532.3549999999996</v>
      </c>
    </row>
    <row r="510" spans="1:5" x14ac:dyDescent="0.25">
      <c r="A510" s="150">
        <v>29</v>
      </c>
      <c r="B510" s="96" t="s">
        <v>497</v>
      </c>
      <c r="C510" s="116">
        <v>0</v>
      </c>
      <c r="D510" s="116">
        <v>0</v>
      </c>
      <c r="E510" s="116">
        <v>0</v>
      </c>
    </row>
    <row r="511" spans="1:5" x14ac:dyDescent="0.25">
      <c r="A511" s="150">
        <v>30</v>
      </c>
      <c r="B511" s="96" t="s">
        <v>498</v>
      </c>
      <c r="C511" s="116">
        <v>0</v>
      </c>
      <c r="D511" s="116">
        <v>0</v>
      </c>
      <c r="E511" s="116">
        <v>31.6</v>
      </c>
    </row>
    <row r="512" spans="1:5" x14ac:dyDescent="0.25">
      <c r="A512" s="150">
        <v>31</v>
      </c>
      <c r="B512" s="96" t="s">
        <v>499</v>
      </c>
      <c r="C512" s="116">
        <v>0</v>
      </c>
      <c r="D512" s="116">
        <v>0</v>
      </c>
      <c r="E512" s="116">
        <v>0</v>
      </c>
    </row>
    <row r="513" spans="1:5" x14ac:dyDescent="0.25">
      <c r="A513" s="150">
        <v>32</v>
      </c>
      <c r="B513" s="96" t="s">
        <v>22</v>
      </c>
      <c r="C513" s="116">
        <v>110098.1</v>
      </c>
      <c r="D513" s="116">
        <v>35410</v>
      </c>
      <c r="E513" s="116">
        <v>83518.95</v>
      </c>
    </row>
    <row r="514" spans="1:5" x14ac:dyDescent="0.25">
      <c r="A514" s="150">
        <v>33</v>
      </c>
      <c r="B514" s="96" t="s">
        <v>23</v>
      </c>
      <c r="C514" s="116">
        <v>3500</v>
      </c>
      <c r="D514" s="116">
        <v>1500</v>
      </c>
      <c r="E514" s="116">
        <v>8847.1200000000008</v>
      </c>
    </row>
    <row r="515" spans="1:5" x14ac:dyDescent="0.25">
      <c r="A515" s="150">
        <v>34</v>
      </c>
      <c r="B515" s="96" t="s">
        <v>24</v>
      </c>
      <c r="C515" s="116">
        <v>584.05999999999995</v>
      </c>
      <c r="D515" s="116">
        <v>0</v>
      </c>
      <c r="E515" s="116">
        <v>1000</v>
      </c>
    </row>
    <row r="516" spans="1:5" x14ac:dyDescent="0.25">
      <c r="A516" s="150">
        <v>35</v>
      </c>
      <c r="B516" s="96" t="s">
        <v>25</v>
      </c>
      <c r="C516" s="116">
        <v>0</v>
      </c>
      <c r="D516" s="116">
        <v>0</v>
      </c>
      <c r="E516" s="116">
        <v>244.64</v>
      </c>
    </row>
    <row r="517" spans="1:5" x14ac:dyDescent="0.25">
      <c r="A517" s="150">
        <v>36</v>
      </c>
      <c r="B517" s="96" t="s">
        <v>26</v>
      </c>
      <c r="C517" s="116">
        <v>0</v>
      </c>
      <c r="D517" s="116">
        <v>0</v>
      </c>
      <c r="E517" s="116">
        <v>0</v>
      </c>
    </row>
    <row r="518" spans="1:5" x14ac:dyDescent="0.25">
      <c r="A518" s="150">
        <v>37</v>
      </c>
      <c r="B518" s="96" t="s">
        <v>27</v>
      </c>
      <c r="C518" s="116">
        <v>2354.7199999999998</v>
      </c>
      <c r="D518" s="116">
        <v>0</v>
      </c>
      <c r="E518" s="116">
        <v>6105.84</v>
      </c>
    </row>
    <row r="519" spans="1:5" x14ac:dyDescent="0.25">
      <c r="A519" s="150">
        <v>38</v>
      </c>
      <c r="B519" s="96" t="s">
        <v>28</v>
      </c>
      <c r="C519" s="116">
        <v>0</v>
      </c>
      <c r="D519" s="116">
        <v>0</v>
      </c>
      <c r="E519" s="116">
        <v>0</v>
      </c>
    </row>
    <row r="520" spans="1:5" x14ac:dyDescent="0.25">
      <c r="A520" s="150">
        <v>39</v>
      </c>
      <c r="B520" s="96" t="s">
        <v>29</v>
      </c>
      <c r="C520" s="116">
        <v>0</v>
      </c>
      <c r="D520" s="116">
        <v>0</v>
      </c>
      <c r="E520" s="116">
        <v>0</v>
      </c>
    </row>
    <row r="521" spans="1:5" x14ac:dyDescent="0.25">
      <c r="A521" s="150">
        <v>40</v>
      </c>
      <c r="B521" s="96" t="s">
        <v>30</v>
      </c>
      <c r="C521" s="116">
        <v>0</v>
      </c>
      <c r="D521" s="116">
        <v>0</v>
      </c>
      <c r="E521" s="116">
        <v>0</v>
      </c>
    </row>
    <row r="522" spans="1:5" x14ac:dyDescent="0.25">
      <c r="A522" s="150">
        <v>41</v>
      </c>
      <c r="B522" s="96" t="s">
        <v>31</v>
      </c>
      <c r="C522" s="116">
        <v>0</v>
      </c>
      <c r="D522" s="116">
        <v>0</v>
      </c>
      <c r="E522" s="116">
        <v>0</v>
      </c>
    </row>
    <row r="523" spans="1:5" x14ac:dyDescent="0.25">
      <c r="A523" s="150">
        <v>42</v>
      </c>
      <c r="B523" s="96" t="s">
        <v>32</v>
      </c>
      <c r="C523" s="116">
        <v>0</v>
      </c>
      <c r="D523" s="116">
        <v>0</v>
      </c>
      <c r="E523" s="116">
        <v>0</v>
      </c>
    </row>
    <row r="524" spans="1:5" x14ac:dyDescent="0.25">
      <c r="A524" s="150">
        <v>43</v>
      </c>
      <c r="B524" s="96" t="s">
        <v>33</v>
      </c>
      <c r="C524" s="116">
        <v>5298.87</v>
      </c>
      <c r="D524" s="116">
        <v>0</v>
      </c>
      <c r="E524" s="116">
        <v>0</v>
      </c>
    </row>
    <row r="525" spans="1:5" x14ac:dyDescent="0.25">
      <c r="A525" s="150">
        <v>44</v>
      </c>
      <c r="B525" s="96" t="s">
        <v>34</v>
      </c>
      <c r="C525" s="116">
        <v>0</v>
      </c>
      <c r="D525" s="116">
        <v>0</v>
      </c>
      <c r="E525" s="116">
        <v>0</v>
      </c>
    </row>
    <row r="526" spans="1:5" x14ac:dyDescent="0.25">
      <c r="A526" s="150">
        <v>45</v>
      </c>
      <c r="B526" s="96" t="s">
        <v>37</v>
      </c>
      <c r="C526" s="116">
        <v>2272.88</v>
      </c>
      <c r="D526" s="116">
        <v>629.52</v>
      </c>
      <c r="E526" s="116">
        <v>515.9</v>
      </c>
    </row>
    <row r="527" spans="1:5" x14ac:dyDescent="0.25">
      <c r="A527" s="150">
        <v>46</v>
      </c>
      <c r="B527" s="96" t="s">
        <v>258</v>
      </c>
      <c r="C527" s="116">
        <v>582.84</v>
      </c>
      <c r="D527" s="116">
        <v>7336.65</v>
      </c>
      <c r="E527" s="116">
        <v>0</v>
      </c>
    </row>
    <row r="528" spans="1:5" x14ac:dyDescent="0.25">
      <c r="A528" s="150">
        <v>47</v>
      </c>
      <c r="B528" s="96" t="s">
        <v>263</v>
      </c>
      <c r="C528" s="116">
        <v>0</v>
      </c>
      <c r="D528" s="116">
        <v>43.88</v>
      </c>
      <c r="E528" s="116">
        <v>0</v>
      </c>
    </row>
    <row r="529" spans="1:5" x14ac:dyDescent="0.25">
      <c r="A529" s="150">
        <v>48</v>
      </c>
      <c r="B529" s="96" t="s">
        <v>40</v>
      </c>
      <c r="C529" s="116">
        <v>0</v>
      </c>
      <c r="D529" s="116">
        <v>0</v>
      </c>
      <c r="E529" s="116">
        <v>89.75</v>
      </c>
    </row>
    <row r="530" spans="1:5" x14ac:dyDescent="0.25">
      <c r="A530" s="150">
        <v>49</v>
      </c>
      <c r="B530" s="96" t="s">
        <v>266</v>
      </c>
      <c r="C530" s="116">
        <v>0</v>
      </c>
      <c r="D530" s="116">
        <v>699.59</v>
      </c>
      <c r="E530" s="116">
        <v>0</v>
      </c>
    </row>
    <row r="531" spans="1:5" x14ac:dyDescent="0.25">
      <c r="A531" s="150">
        <v>50</v>
      </c>
      <c r="B531" s="96" t="s">
        <v>270</v>
      </c>
      <c r="C531" s="116">
        <v>694.56</v>
      </c>
      <c r="D531" s="116">
        <v>0</v>
      </c>
      <c r="E531" s="116">
        <v>0</v>
      </c>
    </row>
    <row r="532" spans="1:5" x14ac:dyDescent="0.25">
      <c r="A532" s="150">
        <v>51</v>
      </c>
      <c r="B532" s="96" t="s">
        <v>271</v>
      </c>
      <c r="C532" s="116">
        <v>30.2</v>
      </c>
      <c r="D532" s="116">
        <v>1941.67</v>
      </c>
      <c r="E532" s="116">
        <v>0</v>
      </c>
    </row>
    <row r="533" spans="1:5" x14ac:dyDescent="0.25">
      <c r="A533" s="150">
        <v>52</v>
      </c>
      <c r="B533" s="96" t="s">
        <v>56</v>
      </c>
      <c r="C533" s="116">
        <v>217355.37</v>
      </c>
      <c r="D533" s="116">
        <v>4736.91</v>
      </c>
      <c r="E533" s="116">
        <v>0</v>
      </c>
    </row>
    <row r="534" spans="1:5" x14ac:dyDescent="0.25">
      <c r="A534" s="150">
        <v>53</v>
      </c>
      <c r="B534" s="96" t="s">
        <v>57</v>
      </c>
      <c r="C534" s="116">
        <v>19016.46</v>
      </c>
      <c r="D534" s="116">
        <v>39475.480000000003</v>
      </c>
      <c r="E534" s="116">
        <v>6896.71</v>
      </c>
    </row>
    <row r="535" spans="1:5" x14ac:dyDescent="0.25">
      <c r="A535" s="150">
        <v>54</v>
      </c>
      <c r="B535" s="96" t="s">
        <v>58</v>
      </c>
      <c r="C535" s="116">
        <v>3404.7</v>
      </c>
      <c r="D535" s="116">
        <v>586.54</v>
      </c>
      <c r="E535" s="116">
        <v>8451.94</v>
      </c>
    </row>
    <row r="536" spans="1:5" x14ac:dyDescent="0.25">
      <c r="A536" s="150">
        <v>55</v>
      </c>
      <c r="B536" s="96" t="s">
        <v>59</v>
      </c>
      <c r="C536" s="116">
        <v>788.88</v>
      </c>
      <c r="D536" s="116">
        <v>0</v>
      </c>
      <c r="E536" s="116">
        <v>1368.58</v>
      </c>
    </row>
    <row r="537" spans="1:5" x14ac:dyDescent="0.25">
      <c r="A537" s="150">
        <v>56</v>
      </c>
      <c r="B537" s="96" t="s">
        <v>60</v>
      </c>
      <c r="C537" s="116">
        <v>2494.12</v>
      </c>
      <c r="D537" s="116">
        <v>2197.59</v>
      </c>
      <c r="E537" s="116">
        <v>2559.6799999999998</v>
      </c>
    </row>
    <row r="538" spans="1:5" x14ac:dyDescent="0.25">
      <c r="A538" s="150">
        <v>57</v>
      </c>
      <c r="B538" s="96" t="s">
        <v>61</v>
      </c>
      <c r="C538" s="116">
        <v>0</v>
      </c>
      <c r="D538" s="116">
        <v>264.37</v>
      </c>
      <c r="E538" s="116">
        <v>2314.6</v>
      </c>
    </row>
    <row r="539" spans="1:5" x14ac:dyDescent="0.25">
      <c r="A539" s="150">
        <v>58</v>
      </c>
      <c r="B539" s="96" t="s">
        <v>62</v>
      </c>
      <c r="C539" s="116">
        <v>0</v>
      </c>
      <c r="D539" s="116">
        <v>0</v>
      </c>
      <c r="E539" s="116">
        <v>0</v>
      </c>
    </row>
    <row r="540" spans="1:5" x14ac:dyDescent="0.25">
      <c r="A540" s="150">
        <v>59</v>
      </c>
      <c r="B540" s="96" t="s">
        <v>63</v>
      </c>
      <c r="C540" s="116">
        <v>0</v>
      </c>
      <c r="D540" s="116">
        <v>0</v>
      </c>
      <c r="E540" s="116">
        <v>0</v>
      </c>
    </row>
    <row r="541" spans="1:5" x14ac:dyDescent="0.25">
      <c r="A541" s="150">
        <v>60</v>
      </c>
      <c r="B541" s="96" t="s">
        <v>64</v>
      </c>
      <c r="C541" s="116">
        <v>395</v>
      </c>
      <c r="D541" s="116">
        <v>841.95</v>
      </c>
      <c r="E541" s="116">
        <v>2600.4499999999998</v>
      </c>
    </row>
    <row r="542" spans="1:5" x14ac:dyDescent="0.25">
      <c r="A542" s="150">
        <v>61</v>
      </c>
      <c r="B542" s="96" t="s">
        <v>65</v>
      </c>
      <c r="C542" s="116">
        <v>0</v>
      </c>
      <c r="D542" s="116">
        <v>4736.91</v>
      </c>
      <c r="E542" s="116">
        <v>350</v>
      </c>
    </row>
    <row r="543" spans="1:5" x14ac:dyDescent="0.25">
      <c r="A543" s="150">
        <v>62</v>
      </c>
      <c r="B543" s="96" t="s">
        <v>66</v>
      </c>
      <c r="C543" s="116">
        <v>0</v>
      </c>
      <c r="D543" s="116">
        <v>0</v>
      </c>
      <c r="E543" s="116">
        <v>1196</v>
      </c>
    </row>
    <row r="544" spans="1:5" x14ac:dyDescent="0.25">
      <c r="A544" s="150">
        <v>63</v>
      </c>
      <c r="B544" s="96" t="s">
        <v>67</v>
      </c>
      <c r="C544" s="116">
        <v>0</v>
      </c>
      <c r="D544" s="116">
        <v>0</v>
      </c>
      <c r="E544" s="116">
        <v>0</v>
      </c>
    </row>
    <row r="545" spans="1:5" x14ac:dyDescent="0.25">
      <c r="A545" s="150">
        <v>64</v>
      </c>
      <c r="B545" s="96" t="s">
        <v>68</v>
      </c>
      <c r="C545" s="116">
        <v>0</v>
      </c>
      <c r="D545" s="116">
        <v>0</v>
      </c>
      <c r="E545" s="116">
        <v>0</v>
      </c>
    </row>
    <row r="546" spans="1:5" x14ac:dyDescent="0.25">
      <c r="A546" s="150">
        <v>65</v>
      </c>
      <c r="B546" s="96" t="s">
        <v>69</v>
      </c>
      <c r="C546" s="116">
        <v>1135</v>
      </c>
      <c r="D546" s="116">
        <v>392.33</v>
      </c>
      <c r="E546" s="116">
        <v>0</v>
      </c>
    </row>
    <row r="547" spans="1:5" x14ac:dyDescent="0.25">
      <c r="A547" s="150">
        <v>66</v>
      </c>
      <c r="B547" s="96" t="s">
        <v>70</v>
      </c>
      <c r="C547" s="116">
        <v>0</v>
      </c>
      <c r="D547" s="116">
        <v>116</v>
      </c>
      <c r="E547" s="116">
        <v>276.87</v>
      </c>
    </row>
    <row r="548" spans="1:5" x14ac:dyDescent="0.25">
      <c r="A548" s="150">
        <v>67</v>
      </c>
      <c r="B548" s="96" t="s">
        <v>71</v>
      </c>
      <c r="C548" s="116">
        <v>0</v>
      </c>
      <c r="D548" s="116">
        <v>0</v>
      </c>
      <c r="E548" s="116">
        <v>0</v>
      </c>
    </row>
    <row r="549" spans="1:5" x14ac:dyDescent="0.25">
      <c r="A549" s="150">
        <v>68</v>
      </c>
      <c r="B549" s="96" t="s">
        <v>72</v>
      </c>
      <c r="C549" s="116">
        <v>0</v>
      </c>
      <c r="D549" s="116">
        <v>0</v>
      </c>
      <c r="E549" s="116">
        <v>0</v>
      </c>
    </row>
    <row r="550" spans="1:5" x14ac:dyDescent="0.25">
      <c r="A550" s="150">
        <v>69</v>
      </c>
      <c r="B550" s="96" t="s">
        <v>73</v>
      </c>
      <c r="C550" s="116">
        <v>0</v>
      </c>
      <c r="D550" s="116">
        <v>0</v>
      </c>
      <c r="E550" s="116">
        <v>0</v>
      </c>
    </row>
    <row r="551" spans="1:5" x14ac:dyDescent="0.25">
      <c r="A551" s="150">
        <v>70</v>
      </c>
      <c r="B551" s="96" t="s">
        <v>74</v>
      </c>
      <c r="C551" s="116">
        <v>277.60000000000002</v>
      </c>
      <c r="D551" s="116">
        <v>160</v>
      </c>
      <c r="E551" s="116">
        <v>694</v>
      </c>
    </row>
    <row r="552" spans="1:5" x14ac:dyDescent="0.25">
      <c r="A552" s="150">
        <v>71</v>
      </c>
      <c r="B552" s="96" t="s">
        <v>75</v>
      </c>
      <c r="C552" s="116">
        <v>0</v>
      </c>
      <c r="D552" s="116">
        <v>0</v>
      </c>
      <c r="E552" s="116">
        <v>0</v>
      </c>
    </row>
    <row r="553" spans="1:5" x14ac:dyDescent="0.25">
      <c r="A553" s="150">
        <v>72</v>
      </c>
      <c r="B553" s="96" t="s">
        <v>76</v>
      </c>
      <c r="C553" s="116">
        <v>732.52</v>
      </c>
      <c r="D553" s="116">
        <v>1044.1300000000001</v>
      </c>
      <c r="E553" s="116">
        <v>0</v>
      </c>
    </row>
    <row r="554" spans="1:5" x14ac:dyDescent="0.25">
      <c r="A554" s="150">
        <v>73</v>
      </c>
      <c r="B554" s="96" t="s">
        <v>212</v>
      </c>
      <c r="C554" s="152">
        <v>830.02</v>
      </c>
      <c r="D554" s="152">
        <v>6061.09</v>
      </c>
      <c r="E554" s="152">
        <v>3984.69</v>
      </c>
    </row>
    <row r="555" spans="1:5" x14ac:dyDescent="0.25">
      <c r="A555" s="150">
        <v>74</v>
      </c>
      <c r="B555" s="96" t="s">
        <v>214</v>
      </c>
      <c r="C555" s="152">
        <v>0</v>
      </c>
      <c r="D555" s="152">
        <v>0</v>
      </c>
      <c r="E555" s="152">
        <v>554</v>
      </c>
    </row>
    <row r="556" spans="1:5" x14ac:dyDescent="0.25">
      <c r="A556" s="150">
        <v>75</v>
      </c>
      <c r="B556" s="96" t="s">
        <v>213</v>
      </c>
      <c r="C556" s="152">
        <v>0</v>
      </c>
      <c r="D556" s="152">
        <v>382.4</v>
      </c>
      <c r="E556" s="152">
        <v>0</v>
      </c>
    </row>
    <row r="557" spans="1:5" x14ac:dyDescent="0.25">
      <c r="A557" s="150">
        <v>76</v>
      </c>
      <c r="B557" s="96" t="s">
        <v>80</v>
      </c>
      <c r="C557" s="152">
        <v>0</v>
      </c>
      <c r="D557" s="152">
        <v>0</v>
      </c>
      <c r="E557" s="152">
        <v>0</v>
      </c>
    </row>
    <row r="558" spans="1:5" x14ac:dyDescent="0.25">
      <c r="A558" s="150">
        <v>77</v>
      </c>
      <c r="B558" s="96" t="s">
        <v>81</v>
      </c>
      <c r="C558" s="152">
        <v>170</v>
      </c>
      <c r="D558" s="152">
        <v>1000</v>
      </c>
      <c r="E558" s="152">
        <v>0</v>
      </c>
    </row>
    <row r="559" spans="1:5" x14ac:dyDescent="0.25">
      <c r="A559" s="150">
        <v>78</v>
      </c>
      <c r="B559" s="96" t="s">
        <v>82</v>
      </c>
      <c r="C559" s="116">
        <v>0</v>
      </c>
      <c r="D559" s="116">
        <v>0</v>
      </c>
      <c r="E559" s="116">
        <v>0</v>
      </c>
    </row>
    <row r="560" spans="1:5" x14ac:dyDescent="0.25">
      <c r="A560" s="150">
        <v>79</v>
      </c>
      <c r="B560" s="96" t="s">
        <v>98</v>
      </c>
      <c r="C560" s="116">
        <v>0</v>
      </c>
      <c r="D560" s="116">
        <v>0</v>
      </c>
      <c r="E560" s="116">
        <v>0</v>
      </c>
    </row>
    <row r="561" spans="1:5" x14ac:dyDescent="0.25">
      <c r="A561" s="150">
        <v>80</v>
      </c>
      <c r="B561" s="96" t="s">
        <v>84</v>
      </c>
      <c r="C561" s="116">
        <v>0</v>
      </c>
      <c r="D561" s="116">
        <v>1765</v>
      </c>
      <c r="E561" s="116">
        <v>0</v>
      </c>
    </row>
    <row r="562" spans="1:5" x14ac:dyDescent="0.25">
      <c r="A562" s="150">
        <v>81</v>
      </c>
      <c r="B562" s="96" t="s">
        <v>85</v>
      </c>
      <c r="C562" s="116">
        <v>0</v>
      </c>
      <c r="D562" s="116">
        <v>4014</v>
      </c>
      <c r="E562" s="116">
        <v>7016.15</v>
      </c>
    </row>
    <row r="563" spans="1:5" x14ac:dyDescent="0.25">
      <c r="A563" s="150">
        <v>82</v>
      </c>
      <c r="B563" s="96" t="s">
        <v>86</v>
      </c>
      <c r="C563" s="116">
        <v>0</v>
      </c>
      <c r="D563" s="116">
        <v>200</v>
      </c>
      <c r="E563" s="116">
        <v>500</v>
      </c>
    </row>
    <row r="564" spans="1:5" x14ac:dyDescent="0.25">
      <c r="A564" s="150">
        <v>83</v>
      </c>
      <c r="B564" s="96" t="s">
        <v>87</v>
      </c>
      <c r="C564" s="116">
        <v>0</v>
      </c>
      <c r="D564" s="116">
        <v>500</v>
      </c>
      <c r="E564" s="116">
        <v>4366.5200000000004</v>
      </c>
    </row>
    <row r="565" spans="1:5" x14ac:dyDescent="0.25">
      <c r="A565" s="150">
        <v>84</v>
      </c>
      <c r="B565" s="96" t="s">
        <v>88</v>
      </c>
      <c r="C565" s="116">
        <v>0</v>
      </c>
      <c r="D565" s="116">
        <v>400</v>
      </c>
      <c r="E565" s="116">
        <v>2112.0300000000002</v>
      </c>
    </row>
    <row r="566" spans="1:5" x14ac:dyDescent="0.25">
      <c r="A566" s="150">
        <v>85</v>
      </c>
      <c r="B566" s="96" t="s">
        <v>89</v>
      </c>
      <c r="C566" s="116">
        <v>77.83</v>
      </c>
      <c r="D566" s="116">
        <v>977.46</v>
      </c>
      <c r="E566" s="116">
        <v>3617.43</v>
      </c>
    </row>
    <row r="567" spans="1:5" x14ac:dyDescent="0.25">
      <c r="A567" s="150">
        <v>86</v>
      </c>
      <c r="B567" s="96" t="s">
        <v>90</v>
      </c>
      <c r="C567" s="116">
        <v>0</v>
      </c>
      <c r="D567" s="116">
        <v>1281.46</v>
      </c>
      <c r="E567" s="116">
        <v>1039.52</v>
      </c>
    </row>
    <row r="568" spans="1:5" x14ac:dyDescent="0.25">
      <c r="A568" s="150">
        <v>87</v>
      </c>
      <c r="B568" s="96" t="s">
        <v>91</v>
      </c>
      <c r="C568" s="116">
        <v>0</v>
      </c>
      <c r="D568" s="116">
        <v>1297.49</v>
      </c>
      <c r="E568" s="116">
        <v>1422.34</v>
      </c>
    </row>
    <row r="569" spans="1:5" x14ac:dyDescent="0.25">
      <c r="A569" s="150">
        <v>88</v>
      </c>
      <c r="B569" s="96" t="s">
        <v>92</v>
      </c>
      <c r="C569" s="116">
        <v>0</v>
      </c>
      <c r="D569" s="116">
        <v>0</v>
      </c>
      <c r="E569" s="116">
        <v>0</v>
      </c>
    </row>
    <row r="570" spans="1:5" x14ac:dyDescent="0.25">
      <c r="A570" s="150">
        <v>89</v>
      </c>
      <c r="B570" s="96" t="s">
        <v>93</v>
      </c>
      <c r="C570" s="116">
        <v>0</v>
      </c>
      <c r="D570" s="116">
        <v>300</v>
      </c>
      <c r="E570" s="116">
        <v>706.35</v>
      </c>
    </row>
    <row r="571" spans="1:5" x14ac:dyDescent="0.25">
      <c r="A571" s="150">
        <v>90</v>
      </c>
      <c r="B571" s="96" t="s">
        <v>94</v>
      </c>
      <c r="C571" s="116">
        <v>0</v>
      </c>
      <c r="D571" s="116">
        <v>0</v>
      </c>
      <c r="E571" s="116">
        <v>2500.42</v>
      </c>
    </row>
    <row r="572" spans="1:5" x14ac:dyDescent="0.25">
      <c r="A572" s="150">
        <v>91</v>
      </c>
      <c r="B572" s="96" t="s">
        <v>95</v>
      </c>
      <c r="C572" s="116">
        <v>0</v>
      </c>
      <c r="D572" s="116">
        <v>0</v>
      </c>
      <c r="E572" s="116">
        <v>0</v>
      </c>
    </row>
    <row r="573" spans="1:5" x14ac:dyDescent="0.25">
      <c r="A573" s="150">
        <v>92</v>
      </c>
      <c r="B573" s="96" t="s">
        <v>96</v>
      </c>
      <c r="C573" s="116">
        <v>0</v>
      </c>
      <c r="D573" s="116">
        <v>500</v>
      </c>
      <c r="E573" s="116">
        <v>2076.23</v>
      </c>
    </row>
    <row r="574" spans="1:5" x14ac:dyDescent="0.25">
      <c r="A574" s="150">
        <v>93</v>
      </c>
      <c r="B574" s="96" t="s">
        <v>97</v>
      </c>
      <c r="C574" s="116">
        <v>0</v>
      </c>
      <c r="D574" s="116">
        <v>0</v>
      </c>
      <c r="E574" s="116">
        <v>0</v>
      </c>
    </row>
    <row r="575" spans="1:5" x14ac:dyDescent="0.25">
      <c r="A575" s="150">
        <v>94</v>
      </c>
      <c r="B575" s="96" t="s">
        <v>99</v>
      </c>
      <c r="C575" s="116">
        <v>15264.07</v>
      </c>
      <c r="D575" s="116">
        <v>22922.86</v>
      </c>
      <c r="E575" s="116">
        <v>39642.54</v>
      </c>
    </row>
    <row r="576" spans="1:5" x14ac:dyDescent="0.25">
      <c r="A576" s="150">
        <v>95</v>
      </c>
      <c r="B576" s="96" t="s">
        <v>216</v>
      </c>
      <c r="C576" s="116">
        <v>65416.45</v>
      </c>
      <c r="D576" s="116">
        <v>52375.08</v>
      </c>
      <c r="E576" s="116">
        <v>68505.88</v>
      </c>
    </row>
    <row r="577" spans="1:5" x14ac:dyDescent="0.25">
      <c r="A577" s="150">
        <v>96</v>
      </c>
      <c r="B577" s="96" t="s">
        <v>217</v>
      </c>
      <c r="C577" s="116">
        <v>0</v>
      </c>
      <c r="D577" s="116">
        <v>0</v>
      </c>
      <c r="E577" s="116">
        <v>0</v>
      </c>
    </row>
    <row r="578" spans="1:5" x14ac:dyDescent="0.25">
      <c r="A578" s="150">
        <v>97</v>
      </c>
      <c r="B578" s="96" t="s">
        <v>218</v>
      </c>
      <c r="C578" s="116">
        <v>0</v>
      </c>
      <c r="D578" s="116">
        <v>2643.76</v>
      </c>
      <c r="E578" s="116">
        <v>0</v>
      </c>
    </row>
    <row r="579" spans="1:5" x14ac:dyDescent="0.25">
      <c r="A579" s="150">
        <v>98</v>
      </c>
      <c r="B579" s="96" t="s">
        <v>103</v>
      </c>
      <c r="C579" s="116">
        <v>0</v>
      </c>
      <c r="D579" s="116">
        <v>0</v>
      </c>
      <c r="E579" s="116">
        <v>0</v>
      </c>
    </row>
    <row r="580" spans="1:5" x14ac:dyDescent="0.25">
      <c r="A580" s="150">
        <v>99</v>
      </c>
      <c r="B580" s="96" t="s">
        <v>104</v>
      </c>
      <c r="C580" s="116">
        <v>0</v>
      </c>
      <c r="D580" s="116">
        <v>4209.08</v>
      </c>
      <c r="E580" s="116">
        <v>0</v>
      </c>
    </row>
    <row r="581" spans="1:5" x14ac:dyDescent="0.25">
      <c r="A581" s="150">
        <v>100</v>
      </c>
      <c r="B581" s="96" t="s">
        <v>105</v>
      </c>
      <c r="C581" s="116">
        <v>0</v>
      </c>
      <c r="D581" s="116">
        <v>0</v>
      </c>
      <c r="E581" s="116">
        <v>0</v>
      </c>
    </row>
    <row r="582" spans="1:5" x14ac:dyDescent="0.25">
      <c r="A582" s="150">
        <v>101</v>
      </c>
      <c r="B582" s="96" t="s">
        <v>219</v>
      </c>
      <c r="C582" s="116">
        <v>0</v>
      </c>
      <c r="D582" s="116">
        <v>0</v>
      </c>
      <c r="E582" s="116">
        <v>0</v>
      </c>
    </row>
    <row r="583" spans="1:5" x14ac:dyDescent="0.25">
      <c r="A583" s="150">
        <v>102</v>
      </c>
      <c r="B583" s="96" t="s">
        <v>107</v>
      </c>
      <c r="C583" s="116">
        <v>0</v>
      </c>
      <c r="D583" s="116">
        <v>499.72</v>
      </c>
      <c r="E583" s="116">
        <v>500</v>
      </c>
    </row>
    <row r="584" spans="1:5" x14ac:dyDescent="0.25">
      <c r="A584" s="150">
        <v>103</v>
      </c>
      <c r="B584" s="96" t="s">
        <v>108</v>
      </c>
      <c r="C584" s="116">
        <v>0</v>
      </c>
      <c r="D584" s="116">
        <v>0</v>
      </c>
      <c r="E584" s="116">
        <v>0</v>
      </c>
    </row>
    <row r="585" spans="1:5" x14ac:dyDescent="0.25">
      <c r="A585" s="150">
        <v>104</v>
      </c>
      <c r="B585" s="96" t="s">
        <v>109</v>
      </c>
      <c r="C585" s="116">
        <v>0</v>
      </c>
      <c r="D585" s="116">
        <v>0</v>
      </c>
      <c r="E585" s="116">
        <v>0</v>
      </c>
    </row>
    <row r="586" spans="1:5" x14ac:dyDescent="0.25">
      <c r="A586" s="150">
        <v>105</v>
      </c>
      <c r="B586" s="96" t="s">
        <v>110</v>
      </c>
      <c r="C586" s="116">
        <v>0</v>
      </c>
      <c r="D586" s="116">
        <v>0</v>
      </c>
      <c r="E586" s="116">
        <v>17.14</v>
      </c>
    </row>
    <row r="587" spans="1:5" x14ac:dyDescent="0.25">
      <c r="A587" s="150">
        <v>106</v>
      </c>
      <c r="B587" s="96" t="s">
        <v>111</v>
      </c>
      <c r="C587" s="116">
        <v>0</v>
      </c>
      <c r="D587" s="116">
        <v>0</v>
      </c>
      <c r="E587" s="116">
        <v>9.52</v>
      </c>
    </row>
    <row r="588" spans="1:5" x14ac:dyDescent="0.25">
      <c r="A588" s="150">
        <v>107</v>
      </c>
      <c r="B588" s="96" t="s">
        <v>112</v>
      </c>
      <c r="C588" s="116">
        <v>0</v>
      </c>
      <c r="D588" s="116">
        <v>0</v>
      </c>
      <c r="E588" s="116">
        <v>0.08</v>
      </c>
    </row>
    <row r="589" spans="1:5" x14ac:dyDescent="0.25">
      <c r="A589" s="150">
        <v>108</v>
      </c>
      <c r="B589" s="96" t="s">
        <v>113</v>
      </c>
      <c r="C589" s="116">
        <v>0</v>
      </c>
      <c r="D589" s="116">
        <v>0</v>
      </c>
      <c r="E589" s="116">
        <v>0</v>
      </c>
    </row>
    <row r="590" spans="1:5" x14ac:dyDescent="0.25">
      <c r="A590" s="150">
        <v>109</v>
      </c>
      <c r="B590" s="96" t="s">
        <v>365</v>
      </c>
      <c r="C590" s="116">
        <v>19000.169999999998</v>
      </c>
      <c r="D590" s="116">
        <v>16890</v>
      </c>
      <c r="E590" s="116">
        <v>24228.560000000001</v>
      </c>
    </row>
    <row r="591" spans="1:5" x14ac:dyDescent="0.25">
      <c r="A591" s="150">
        <v>110</v>
      </c>
      <c r="B591" s="96" t="s">
        <v>373</v>
      </c>
      <c r="C591" s="116">
        <v>0</v>
      </c>
      <c r="D591" s="116">
        <v>241.34</v>
      </c>
      <c r="E591" s="116">
        <v>541.76</v>
      </c>
    </row>
    <row r="592" spans="1:5" x14ac:dyDescent="0.25">
      <c r="A592" s="150">
        <v>111</v>
      </c>
      <c r="B592" s="96" t="s">
        <v>372</v>
      </c>
      <c r="C592" s="116">
        <v>3006.99</v>
      </c>
      <c r="D592" s="116">
        <v>952.98</v>
      </c>
      <c r="E592" s="116">
        <v>2350</v>
      </c>
    </row>
    <row r="593" spans="1:5" x14ac:dyDescent="0.25">
      <c r="A593" s="150">
        <v>112</v>
      </c>
      <c r="B593" s="96" t="s">
        <v>426</v>
      </c>
      <c r="C593" s="116">
        <v>0</v>
      </c>
      <c r="D593" s="116">
        <v>0</v>
      </c>
      <c r="E593" s="116">
        <v>0</v>
      </c>
    </row>
    <row r="594" spans="1:5" x14ac:dyDescent="0.25">
      <c r="A594" s="150">
        <v>113</v>
      </c>
      <c r="B594" s="96" t="s">
        <v>299</v>
      </c>
      <c r="C594" s="116">
        <v>3204.53</v>
      </c>
      <c r="D594" s="116">
        <v>11273.68</v>
      </c>
      <c r="E594" s="116">
        <v>11488.72</v>
      </c>
    </row>
    <row r="595" spans="1:5" x14ac:dyDescent="0.25">
      <c r="A595" s="150">
        <v>114</v>
      </c>
      <c r="B595" s="96" t="s">
        <v>300</v>
      </c>
      <c r="C595" s="116">
        <v>421.11</v>
      </c>
      <c r="D595" s="116" t="s">
        <v>438</v>
      </c>
      <c r="E595" s="116" t="s">
        <v>439</v>
      </c>
    </row>
    <row r="596" spans="1:5" x14ac:dyDescent="0.25">
      <c r="A596" s="150">
        <v>115</v>
      </c>
      <c r="B596" s="96" t="s">
        <v>301</v>
      </c>
      <c r="C596" s="116">
        <v>677.2</v>
      </c>
      <c r="D596" s="116" t="s">
        <v>440</v>
      </c>
      <c r="E596" s="116" t="s">
        <v>441</v>
      </c>
    </row>
    <row r="597" spans="1:5" x14ac:dyDescent="0.25">
      <c r="A597" s="150">
        <v>116</v>
      </c>
      <c r="B597" s="96" t="s">
        <v>302</v>
      </c>
      <c r="C597" s="116" t="s">
        <v>442</v>
      </c>
      <c r="D597" s="116" t="s">
        <v>443</v>
      </c>
      <c r="E597" s="116">
        <v>297.79000000000002</v>
      </c>
    </row>
    <row r="598" spans="1:5" x14ac:dyDescent="0.25">
      <c r="A598" s="150">
        <v>117</v>
      </c>
      <c r="B598" s="96" t="s">
        <v>129</v>
      </c>
      <c r="C598" s="116">
        <v>0</v>
      </c>
      <c r="D598" s="116">
        <v>0.78</v>
      </c>
      <c r="E598" s="116">
        <v>1113.8</v>
      </c>
    </row>
    <row r="599" spans="1:5" x14ac:dyDescent="0.25">
      <c r="A599" s="150">
        <v>118</v>
      </c>
      <c r="B599" s="96" t="s">
        <v>130</v>
      </c>
      <c r="C599" s="116">
        <v>24035.26</v>
      </c>
      <c r="D599" s="116">
        <v>22270.080000000002</v>
      </c>
      <c r="E599" s="116">
        <v>2794.75</v>
      </c>
    </row>
    <row r="600" spans="1:5" x14ac:dyDescent="0.25">
      <c r="A600" s="150">
        <v>119</v>
      </c>
      <c r="B600" s="96" t="s">
        <v>131</v>
      </c>
      <c r="C600" s="116">
        <v>3649.68</v>
      </c>
      <c r="D600" s="116">
        <v>3847.03</v>
      </c>
      <c r="E600" s="116">
        <v>9912.99</v>
      </c>
    </row>
    <row r="601" spans="1:5" x14ac:dyDescent="0.25">
      <c r="A601" s="150">
        <v>120</v>
      </c>
      <c r="B601" s="96" t="s">
        <v>132</v>
      </c>
      <c r="C601" s="116">
        <v>8467.0300000000007</v>
      </c>
      <c r="D601" s="116">
        <v>3194.03</v>
      </c>
      <c r="E601" s="116">
        <v>5841.77</v>
      </c>
    </row>
    <row r="602" spans="1:5" x14ac:dyDescent="0.25">
      <c r="A602" s="150">
        <v>121</v>
      </c>
      <c r="B602" s="96" t="s">
        <v>133</v>
      </c>
      <c r="C602" s="116">
        <v>0</v>
      </c>
      <c r="D602" s="116">
        <v>295</v>
      </c>
      <c r="E602" s="116">
        <v>0</v>
      </c>
    </row>
    <row r="603" spans="1:5" x14ac:dyDescent="0.25">
      <c r="A603" s="150">
        <v>122</v>
      </c>
      <c r="B603" s="96" t="s">
        <v>134</v>
      </c>
      <c r="C603" s="116">
        <v>2593.25</v>
      </c>
      <c r="D603" s="116">
        <v>500</v>
      </c>
      <c r="E603" s="116">
        <v>5582.33</v>
      </c>
    </row>
    <row r="604" spans="1:5" x14ac:dyDescent="0.25">
      <c r="A604" s="150">
        <v>123</v>
      </c>
      <c r="B604" s="96" t="s">
        <v>135</v>
      </c>
      <c r="C604" s="116">
        <v>0</v>
      </c>
      <c r="D604" s="116">
        <v>3523.8</v>
      </c>
      <c r="E604" s="116">
        <v>222.72</v>
      </c>
    </row>
    <row r="605" spans="1:5" x14ac:dyDescent="0.25">
      <c r="A605" s="150">
        <v>124</v>
      </c>
      <c r="B605" s="96" t="s">
        <v>136</v>
      </c>
      <c r="C605" s="116">
        <v>0</v>
      </c>
      <c r="D605" s="116">
        <v>0</v>
      </c>
      <c r="E605" s="116">
        <v>2468.71</v>
      </c>
    </row>
    <row r="606" spans="1:5" x14ac:dyDescent="0.25">
      <c r="A606" s="150">
        <v>125</v>
      </c>
      <c r="B606" s="96" t="s">
        <v>137</v>
      </c>
      <c r="C606" s="116">
        <v>1151.6099999999999</v>
      </c>
      <c r="D606" s="116">
        <v>3903.66</v>
      </c>
      <c r="E606" s="116">
        <v>10048.61</v>
      </c>
    </row>
    <row r="607" spans="1:5" x14ac:dyDescent="0.25">
      <c r="A607" s="150">
        <v>126</v>
      </c>
      <c r="B607" s="96" t="s">
        <v>138</v>
      </c>
      <c r="C607" s="116">
        <v>0</v>
      </c>
      <c r="D607" s="116">
        <v>685.03</v>
      </c>
      <c r="E607" s="116">
        <v>1231.96</v>
      </c>
    </row>
    <row r="608" spans="1:5" x14ac:dyDescent="0.25">
      <c r="A608" s="150">
        <v>127</v>
      </c>
      <c r="B608" s="96" t="s">
        <v>139</v>
      </c>
      <c r="C608" s="116">
        <v>2422.36</v>
      </c>
      <c r="D608" s="116">
        <v>2745.23</v>
      </c>
      <c r="E608" s="116">
        <v>48</v>
      </c>
    </row>
    <row r="609" spans="1:5" x14ac:dyDescent="0.25">
      <c r="A609" s="150">
        <v>128</v>
      </c>
      <c r="B609" s="96" t="s">
        <v>140</v>
      </c>
      <c r="C609" s="116">
        <v>2480.4899999999998</v>
      </c>
      <c r="D609" s="116">
        <v>536.20000000000005</v>
      </c>
      <c r="E609" s="116">
        <v>2630.6</v>
      </c>
    </row>
    <row r="610" spans="1:5" x14ac:dyDescent="0.25">
      <c r="A610" s="150">
        <v>129</v>
      </c>
      <c r="B610" s="96" t="s">
        <v>141</v>
      </c>
      <c r="C610" s="116">
        <v>0</v>
      </c>
      <c r="D610" s="116">
        <v>0</v>
      </c>
      <c r="E610" s="116">
        <v>0</v>
      </c>
    </row>
    <row r="611" spans="1:5" x14ac:dyDescent="0.25">
      <c r="A611" s="150">
        <v>130</v>
      </c>
      <c r="B611" s="96" t="s">
        <v>385</v>
      </c>
      <c r="C611" s="116">
        <v>276.18</v>
      </c>
      <c r="D611" s="116">
        <v>0</v>
      </c>
      <c r="E611" s="116">
        <v>3856.97</v>
      </c>
    </row>
    <row r="612" spans="1:5" x14ac:dyDescent="0.25">
      <c r="A612" s="150">
        <v>131</v>
      </c>
      <c r="B612" s="96" t="s">
        <v>386</v>
      </c>
      <c r="C612" s="116">
        <v>1563.54</v>
      </c>
      <c r="D612" s="116">
        <v>0</v>
      </c>
      <c r="E612" s="116">
        <v>226.8</v>
      </c>
    </row>
    <row r="613" spans="1:5" x14ac:dyDescent="0.25">
      <c r="A613" s="150">
        <v>132</v>
      </c>
      <c r="B613" s="96" t="s">
        <v>387</v>
      </c>
      <c r="C613" s="116">
        <v>6.67</v>
      </c>
      <c r="D613" s="116">
        <v>5.68</v>
      </c>
      <c r="E613" s="116">
        <v>5.07</v>
      </c>
    </row>
    <row r="614" spans="1:5" x14ac:dyDescent="0.25">
      <c r="A614" s="150">
        <v>133</v>
      </c>
      <c r="B614" s="96" t="s">
        <v>145</v>
      </c>
      <c r="C614" s="116">
        <v>0</v>
      </c>
      <c r="D614" s="116">
        <v>0</v>
      </c>
      <c r="E614" s="116">
        <v>0</v>
      </c>
    </row>
    <row r="615" spans="1:5" x14ac:dyDescent="0.25">
      <c r="A615" s="150">
        <v>134</v>
      </c>
      <c r="B615" s="96" t="s">
        <v>223</v>
      </c>
      <c r="C615" s="116">
        <v>0</v>
      </c>
      <c r="D615" s="116">
        <v>0</v>
      </c>
      <c r="E615" s="116">
        <v>0</v>
      </c>
    </row>
    <row r="616" spans="1:5" x14ac:dyDescent="0.25">
      <c r="A616" s="150">
        <v>135</v>
      </c>
      <c r="B616" s="96" t="s">
        <v>389</v>
      </c>
      <c r="C616" s="116">
        <v>2882.5</v>
      </c>
      <c r="D616" s="116">
        <v>0</v>
      </c>
      <c r="E616" s="116">
        <v>2741.72</v>
      </c>
    </row>
    <row r="617" spans="1:5" x14ac:dyDescent="0.25">
      <c r="A617" s="150">
        <v>136</v>
      </c>
      <c r="B617" s="96" t="s">
        <v>390</v>
      </c>
      <c r="C617" s="116">
        <v>0</v>
      </c>
      <c r="D617" s="116">
        <v>0</v>
      </c>
      <c r="E617" s="116">
        <v>1934.52</v>
      </c>
    </row>
    <row r="618" spans="1:5" x14ac:dyDescent="0.25">
      <c r="A618" s="150">
        <v>137</v>
      </c>
      <c r="B618" s="96" t="s">
        <v>391</v>
      </c>
      <c r="C618" s="116">
        <v>58.37</v>
      </c>
      <c r="D618" s="116">
        <v>144.99</v>
      </c>
      <c r="E618" s="116">
        <v>41.64</v>
      </c>
    </row>
    <row r="619" spans="1:5" x14ac:dyDescent="0.25">
      <c r="A619" s="150">
        <v>138</v>
      </c>
      <c r="B619" s="96" t="s">
        <v>392</v>
      </c>
      <c r="C619" s="116">
        <v>5525.89</v>
      </c>
      <c r="D619" s="116">
        <v>0</v>
      </c>
      <c r="E619" s="116">
        <v>0</v>
      </c>
    </row>
    <row r="620" spans="1:5" x14ac:dyDescent="0.25">
      <c r="A620" s="150">
        <v>139</v>
      </c>
      <c r="B620" s="96" t="s">
        <v>393</v>
      </c>
      <c r="C620" s="116">
        <v>0</v>
      </c>
      <c r="D620" s="116">
        <v>0</v>
      </c>
      <c r="E620" s="116">
        <v>0</v>
      </c>
    </row>
    <row r="621" spans="1:5" x14ac:dyDescent="0.25">
      <c r="A621" s="150">
        <v>140</v>
      </c>
      <c r="B621" s="96" t="s">
        <v>421</v>
      </c>
      <c r="C621" s="116">
        <v>0</v>
      </c>
      <c r="D621" s="116">
        <v>0</v>
      </c>
      <c r="E621" s="116">
        <v>0</v>
      </c>
    </row>
    <row r="622" spans="1:5" x14ac:dyDescent="0.25">
      <c r="A622" s="150">
        <v>141</v>
      </c>
      <c r="B622" s="96" t="s">
        <v>394</v>
      </c>
      <c r="C622" s="116">
        <v>189.01</v>
      </c>
      <c r="D622" s="116">
        <v>221.68</v>
      </c>
      <c r="E622" s="116">
        <v>908.65</v>
      </c>
    </row>
    <row r="623" spans="1:5" x14ac:dyDescent="0.25">
      <c r="A623" s="150">
        <v>142</v>
      </c>
      <c r="B623" s="96" t="s">
        <v>395</v>
      </c>
      <c r="C623" s="116">
        <v>0</v>
      </c>
      <c r="D623" s="116">
        <v>0</v>
      </c>
      <c r="E623" s="116">
        <v>2663.15</v>
      </c>
    </row>
    <row r="624" spans="1:5" x14ac:dyDescent="0.25">
      <c r="A624" s="150">
        <v>143</v>
      </c>
      <c r="B624" s="96" t="s">
        <v>396</v>
      </c>
      <c r="C624" s="116">
        <v>66.069999999999993</v>
      </c>
      <c r="D624" s="116">
        <v>0</v>
      </c>
      <c r="E624" s="116">
        <v>724.71</v>
      </c>
    </row>
    <row r="625" spans="1:5" x14ac:dyDescent="0.25">
      <c r="A625" s="150">
        <v>144</v>
      </c>
      <c r="B625" s="96" t="s">
        <v>156</v>
      </c>
      <c r="C625" s="116">
        <v>0</v>
      </c>
      <c r="D625" s="116">
        <v>0</v>
      </c>
      <c r="E625" s="116">
        <v>0</v>
      </c>
    </row>
    <row r="626" spans="1:5" x14ac:dyDescent="0.25">
      <c r="A626" s="150">
        <v>145</v>
      </c>
      <c r="B626" s="137" t="s">
        <v>398</v>
      </c>
      <c r="C626" s="153">
        <v>489.29</v>
      </c>
      <c r="D626" s="153">
        <v>553.29999999999995</v>
      </c>
      <c r="E626" s="153">
        <v>2928.1</v>
      </c>
    </row>
    <row r="627" spans="1:5" x14ac:dyDescent="0.25">
      <c r="A627" s="150">
        <v>146</v>
      </c>
      <c r="B627" s="96" t="s">
        <v>399</v>
      </c>
      <c r="C627" s="116">
        <v>0</v>
      </c>
      <c r="D627" s="116">
        <v>0</v>
      </c>
      <c r="E627" s="116">
        <v>0</v>
      </c>
    </row>
    <row r="628" spans="1:5" x14ac:dyDescent="0.25">
      <c r="A628" s="150">
        <v>147</v>
      </c>
      <c r="B628" s="96" t="s">
        <v>400</v>
      </c>
      <c r="C628" s="116">
        <v>0</v>
      </c>
      <c r="D628" s="116">
        <v>0</v>
      </c>
      <c r="E628" s="116">
        <v>0</v>
      </c>
    </row>
    <row r="629" spans="1:5" x14ac:dyDescent="0.25">
      <c r="A629" s="150">
        <v>148</v>
      </c>
      <c r="B629" s="96" t="s">
        <v>160</v>
      </c>
      <c r="C629" s="116">
        <v>283116.01</v>
      </c>
      <c r="D629" s="116">
        <v>245166.38</v>
      </c>
      <c r="E629" s="116">
        <v>396140.12</v>
      </c>
    </row>
    <row r="630" spans="1:5" x14ac:dyDescent="0.25">
      <c r="A630" s="150">
        <v>149</v>
      </c>
      <c r="B630" s="96" t="s">
        <v>161</v>
      </c>
      <c r="C630" s="116">
        <v>0</v>
      </c>
      <c r="D630" s="116">
        <v>0</v>
      </c>
      <c r="E630" s="116">
        <v>0</v>
      </c>
    </row>
    <row r="631" spans="1:5" x14ac:dyDescent="0.25">
      <c r="A631" s="150">
        <v>150</v>
      </c>
      <c r="B631" s="96" t="s">
        <v>162</v>
      </c>
      <c r="C631" s="116">
        <v>583.98</v>
      </c>
      <c r="D631" s="116">
        <v>1813.49</v>
      </c>
      <c r="E631" s="116">
        <v>3427.83</v>
      </c>
    </row>
    <row r="632" spans="1:5" x14ac:dyDescent="0.25">
      <c r="A632" s="150">
        <v>151</v>
      </c>
      <c r="B632" s="96" t="s">
        <v>163</v>
      </c>
      <c r="C632" s="116">
        <v>0</v>
      </c>
      <c r="D632" s="116">
        <v>490.41</v>
      </c>
      <c r="E632" s="116">
        <v>0</v>
      </c>
    </row>
    <row r="633" spans="1:5" x14ac:dyDescent="0.25">
      <c r="A633" s="150">
        <v>152</v>
      </c>
      <c r="B633" s="96" t="s">
        <v>164</v>
      </c>
      <c r="C633" s="116">
        <v>5804.94</v>
      </c>
      <c r="D633" s="116">
        <v>0</v>
      </c>
      <c r="E633" s="116">
        <v>2886.62</v>
      </c>
    </row>
    <row r="634" spans="1:5" x14ac:dyDescent="0.25">
      <c r="A634" s="150">
        <v>153</v>
      </c>
      <c r="B634" s="96" t="s">
        <v>165</v>
      </c>
      <c r="C634" s="116">
        <v>4231.3999999999996</v>
      </c>
      <c r="D634" s="116">
        <v>6164.01</v>
      </c>
      <c r="E634" s="116">
        <v>0</v>
      </c>
    </row>
    <row r="635" spans="1:5" x14ac:dyDescent="0.25">
      <c r="A635" s="150">
        <v>154</v>
      </c>
      <c r="B635" s="96" t="s">
        <v>166</v>
      </c>
      <c r="C635" s="116">
        <v>0</v>
      </c>
      <c r="D635" s="116">
        <v>0</v>
      </c>
      <c r="E635" s="116">
        <v>0</v>
      </c>
    </row>
    <row r="636" spans="1:5" x14ac:dyDescent="0.25">
      <c r="A636" s="150">
        <v>155</v>
      </c>
      <c r="B636" s="96" t="s">
        <v>167</v>
      </c>
      <c r="C636" s="116">
        <v>945.13</v>
      </c>
      <c r="D636" s="116">
        <v>1638.45</v>
      </c>
      <c r="E636" s="116">
        <v>0</v>
      </c>
    </row>
    <row r="637" spans="1:5" x14ac:dyDescent="0.25">
      <c r="A637" s="150">
        <v>156</v>
      </c>
      <c r="B637" s="96" t="s">
        <v>444</v>
      </c>
      <c r="C637" s="116">
        <v>0</v>
      </c>
      <c r="D637" s="116">
        <v>0</v>
      </c>
      <c r="E637" s="116">
        <v>0</v>
      </c>
    </row>
    <row r="638" spans="1:5" x14ac:dyDescent="0.25">
      <c r="A638" s="150">
        <v>157</v>
      </c>
      <c r="B638" s="96" t="s">
        <v>445</v>
      </c>
      <c r="C638" s="116">
        <v>1255.1199999999999</v>
      </c>
      <c r="D638" s="116">
        <v>2492.3200000000002</v>
      </c>
      <c r="E638" s="116">
        <v>0</v>
      </c>
    </row>
    <row r="639" spans="1:5" x14ac:dyDescent="0.25">
      <c r="A639" s="150">
        <v>158</v>
      </c>
      <c r="B639" s="96" t="s">
        <v>170</v>
      </c>
      <c r="C639" s="116">
        <v>2104.98</v>
      </c>
      <c r="D639" s="116">
        <v>5131.96</v>
      </c>
      <c r="E639" s="116">
        <v>0</v>
      </c>
    </row>
    <row r="640" spans="1:5" x14ac:dyDescent="0.25">
      <c r="A640" s="150">
        <v>159</v>
      </c>
      <c r="B640" s="96" t="s">
        <v>171</v>
      </c>
      <c r="C640" s="116">
        <v>0</v>
      </c>
      <c r="D640" s="116">
        <v>0</v>
      </c>
      <c r="E640" s="116">
        <v>0</v>
      </c>
    </row>
    <row r="641" spans="1:5" x14ac:dyDescent="0.25">
      <c r="A641" s="150">
        <v>160</v>
      </c>
      <c r="B641" s="96" t="s">
        <v>172</v>
      </c>
      <c r="C641" s="116">
        <v>0</v>
      </c>
      <c r="D641" s="116">
        <v>0</v>
      </c>
      <c r="E641" s="116">
        <v>0</v>
      </c>
    </row>
    <row r="642" spans="1:5" x14ac:dyDescent="0.25">
      <c r="A642" s="150">
        <v>161</v>
      </c>
      <c r="B642" s="96" t="s">
        <v>173</v>
      </c>
      <c r="C642" s="116">
        <v>0</v>
      </c>
      <c r="D642" s="116">
        <v>0</v>
      </c>
      <c r="E642" s="116">
        <v>0</v>
      </c>
    </row>
    <row r="643" spans="1:5" x14ac:dyDescent="0.25">
      <c r="A643" s="150">
        <v>162</v>
      </c>
      <c r="B643" s="96" t="s">
        <v>174</v>
      </c>
      <c r="C643" s="116">
        <v>397.86</v>
      </c>
      <c r="D643" s="116">
        <v>2166.75</v>
      </c>
      <c r="E643" s="116">
        <v>108.91</v>
      </c>
    </row>
    <row r="644" spans="1:5" x14ac:dyDescent="0.25">
      <c r="A644" s="150">
        <v>163</v>
      </c>
      <c r="B644" s="96" t="s">
        <v>175</v>
      </c>
      <c r="C644" s="116">
        <v>0</v>
      </c>
      <c r="D644" s="116">
        <v>0</v>
      </c>
      <c r="E644" s="116">
        <v>0</v>
      </c>
    </row>
    <row r="645" spans="1:5" x14ac:dyDescent="0.25">
      <c r="A645" s="150">
        <v>164</v>
      </c>
      <c r="B645" s="96" t="s">
        <v>446</v>
      </c>
      <c r="C645" s="116">
        <v>1066.49</v>
      </c>
      <c r="D645" s="116">
        <v>1989.79</v>
      </c>
      <c r="E645" s="116">
        <v>1732</v>
      </c>
    </row>
    <row r="646" spans="1:5" x14ac:dyDescent="0.25">
      <c r="A646" s="150">
        <v>165</v>
      </c>
      <c r="B646" s="96" t="s">
        <v>177</v>
      </c>
      <c r="C646" s="116">
        <v>0</v>
      </c>
      <c r="D646" s="116">
        <v>0</v>
      </c>
      <c r="E646" s="116">
        <v>0</v>
      </c>
    </row>
    <row r="647" spans="1:5" x14ac:dyDescent="0.25">
      <c r="A647" s="150">
        <v>166</v>
      </c>
      <c r="B647" s="96" t="s">
        <v>447</v>
      </c>
      <c r="C647" s="116">
        <v>2082</v>
      </c>
      <c r="D647" s="116">
        <v>2706.71</v>
      </c>
      <c r="E647" s="116">
        <v>0</v>
      </c>
    </row>
    <row r="648" spans="1:5" x14ac:dyDescent="0.25">
      <c r="A648" s="150">
        <v>167</v>
      </c>
      <c r="B648" s="96" t="s">
        <v>448</v>
      </c>
      <c r="C648" s="116">
        <v>0</v>
      </c>
      <c r="D648" s="116">
        <v>665.54</v>
      </c>
      <c r="E648" s="116">
        <v>0</v>
      </c>
    </row>
    <row r="649" spans="1:5" x14ac:dyDescent="0.25">
      <c r="A649" s="150">
        <v>168</v>
      </c>
      <c r="B649" s="96" t="s">
        <v>449</v>
      </c>
      <c r="C649" s="116">
        <v>0</v>
      </c>
      <c r="D649" s="116">
        <v>0</v>
      </c>
      <c r="E649" s="116">
        <v>0</v>
      </c>
    </row>
    <row r="650" spans="1:5" x14ac:dyDescent="0.25">
      <c r="A650" s="150">
        <v>169</v>
      </c>
      <c r="B650" s="96" t="s">
        <v>435</v>
      </c>
      <c r="C650" s="116">
        <v>600.98</v>
      </c>
      <c r="D650" s="116">
        <v>1864.08</v>
      </c>
      <c r="E650" s="116">
        <v>0</v>
      </c>
    </row>
    <row r="651" spans="1:5" x14ac:dyDescent="0.25">
      <c r="A651" s="150">
        <v>170</v>
      </c>
      <c r="B651" s="96" t="s">
        <v>424</v>
      </c>
      <c r="C651" s="116">
        <v>173.41</v>
      </c>
      <c r="D651" s="116">
        <v>544.46</v>
      </c>
      <c r="E651" s="116">
        <v>0</v>
      </c>
    </row>
    <row r="652" spans="1:5" x14ac:dyDescent="0.25">
      <c r="A652" s="150">
        <v>171</v>
      </c>
      <c r="B652" s="96" t="s">
        <v>183</v>
      </c>
      <c r="C652" s="116">
        <v>0</v>
      </c>
      <c r="D652" s="116">
        <v>0</v>
      </c>
      <c r="E652" s="116">
        <v>0</v>
      </c>
    </row>
    <row r="653" spans="1:5" x14ac:dyDescent="0.25">
      <c r="A653" s="150">
        <v>172</v>
      </c>
      <c r="B653" s="96" t="s">
        <v>184</v>
      </c>
      <c r="C653" s="116">
        <v>4664.9399999999996</v>
      </c>
      <c r="D653" s="116">
        <v>9346.5499999999993</v>
      </c>
      <c r="E653" s="116">
        <v>5316.96</v>
      </c>
    </row>
    <row r="654" spans="1:5" x14ac:dyDescent="0.25">
      <c r="A654" s="150">
        <v>173</v>
      </c>
      <c r="B654" s="96" t="s">
        <v>185</v>
      </c>
      <c r="C654" s="116">
        <v>0</v>
      </c>
      <c r="D654" s="116">
        <v>0</v>
      </c>
      <c r="E654" s="116">
        <v>0</v>
      </c>
    </row>
    <row r="655" spans="1:5" x14ac:dyDescent="0.25">
      <c r="A655" s="150">
        <v>174</v>
      </c>
      <c r="B655" s="96" t="s">
        <v>450</v>
      </c>
      <c r="C655" s="116">
        <v>5541.81</v>
      </c>
      <c r="D655" s="116">
        <v>0</v>
      </c>
      <c r="E655" s="116">
        <v>0</v>
      </c>
    </row>
    <row r="656" spans="1:5" x14ac:dyDescent="0.25">
      <c r="A656" s="150">
        <v>175</v>
      </c>
      <c r="B656" s="96" t="s">
        <v>225</v>
      </c>
      <c r="C656" s="116">
        <v>690.52</v>
      </c>
      <c r="D656" s="116">
        <v>78.53</v>
      </c>
      <c r="E656" s="116">
        <v>1420.82</v>
      </c>
    </row>
    <row r="657" spans="1:5" x14ac:dyDescent="0.25">
      <c r="A657" s="150">
        <v>176</v>
      </c>
      <c r="B657" s="96" t="s">
        <v>403</v>
      </c>
      <c r="C657" s="116">
        <v>140</v>
      </c>
      <c r="D657" s="116">
        <v>1945.15</v>
      </c>
      <c r="E657" s="116">
        <v>1615.77</v>
      </c>
    </row>
    <row r="658" spans="1:5" x14ac:dyDescent="0.25">
      <c r="A658" s="150">
        <v>177</v>
      </c>
      <c r="B658" s="96" t="s">
        <v>405</v>
      </c>
      <c r="C658" s="116">
        <v>0</v>
      </c>
      <c r="D658" s="116">
        <v>0</v>
      </c>
      <c r="E658" s="116">
        <v>688.49</v>
      </c>
    </row>
    <row r="659" spans="1:5" x14ac:dyDescent="0.25">
      <c r="A659" s="150">
        <v>178</v>
      </c>
      <c r="B659" s="96" t="s">
        <v>406</v>
      </c>
      <c r="C659" s="116">
        <v>0</v>
      </c>
      <c r="D659" s="116">
        <v>0</v>
      </c>
      <c r="E659" s="116">
        <v>1828.63</v>
      </c>
    </row>
    <row r="660" spans="1:5" x14ac:dyDescent="0.25">
      <c r="A660" s="150">
        <v>179</v>
      </c>
      <c r="B660" s="96" t="s">
        <v>407</v>
      </c>
      <c r="C660" s="116">
        <v>0</v>
      </c>
      <c r="D660" s="116">
        <v>0</v>
      </c>
      <c r="E660" s="116">
        <v>269.11</v>
      </c>
    </row>
    <row r="661" spans="1:5" x14ac:dyDescent="0.25">
      <c r="A661" s="150">
        <v>180</v>
      </c>
      <c r="B661" s="96" t="s">
        <v>408</v>
      </c>
      <c r="C661" s="116">
        <v>0</v>
      </c>
      <c r="D661" s="116">
        <v>0</v>
      </c>
      <c r="E661" s="116">
        <v>143.25</v>
      </c>
    </row>
    <row r="662" spans="1:5" x14ac:dyDescent="0.25">
      <c r="A662" s="150">
        <v>181</v>
      </c>
      <c r="B662" s="96" t="s">
        <v>409</v>
      </c>
      <c r="C662" s="116">
        <v>5182.04</v>
      </c>
      <c r="D662" s="116">
        <v>6390.65</v>
      </c>
      <c r="E662" s="116">
        <v>1259.3399999999999</v>
      </c>
    </row>
    <row r="663" spans="1:5" x14ac:dyDescent="0.25">
      <c r="A663" s="150">
        <v>182</v>
      </c>
      <c r="B663" s="96" t="s">
        <v>410</v>
      </c>
      <c r="C663" s="116">
        <v>6401.12</v>
      </c>
      <c r="D663" s="116">
        <v>14106.01</v>
      </c>
      <c r="E663" s="116">
        <v>2921.34</v>
      </c>
    </row>
    <row r="664" spans="1:5" x14ac:dyDescent="0.25">
      <c r="A664" s="150">
        <v>183</v>
      </c>
      <c r="B664" s="97" t="s">
        <v>411</v>
      </c>
      <c r="C664" s="154">
        <v>5377.2</v>
      </c>
      <c r="D664" s="116">
        <v>34781.11</v>
      </c>
      <c r="E664" s="116">
        <v>20082.14</v>
      </c>
    </row>
    <row r="665" spans="1:5" x14ac:dyDescent="0.25">
      <c r="A665" s="150">
        <v>184</v>
      </c>
      <c r="B665" s="97" t="s">
        <v>571</v>
      </c>
      <c r="C665" s="154">
        <v>1339.6</v>
      </c>
      <c r="D665" s="116">
        <v>317.47000000000003</v>
      </c>
      <c r="E665" s="116">
        <v>0</v>
      </c>
    </row>
    <row r="666" spans="1:5" x14ac:dyDescent="0.25">
      <c r="A666" s="150">
        <v>185</v>
      </c>
      <c r="B666" s="97" t="s">
        <v>572</v>
      </c>
      <c r="C666" s="154">
        <v>230</v>
      </c>
      <c r="D666" s="116">
        <v>294</v>
      </c>
      <c r="E666" s="116">
        <v>270</v>
      </c>
    </row>
    <row r="667" spans="1:5" x14ac:dyDescent="0.25">
      <c r="A667" s="150">
        <v>186</v>
      </c>
      <c r="B667" s="97" t="s">
        <v>573</v>
      </c>
      <c r="C667" s="154">
        <v>490.1</v>
      </c>
      <c r="D667" s="116">
        <v>0</v>
      </c>
      <c r="E667" s="116">
        <v>0</v>
      </c>
    </row>
    <row r="668" spans="1:5" x14ac:dyDescent="0.25">
      <c r="A668" s="150">
        <v>187</v>
      </c>
      <c r="B668" s="97" t="s">
        <v>574</v>
      </c>
      <c r="C668" s="154">
        <v>1210</v>
      </c>
      <c r="D668" s="116">
        <v>1195.4100000000001</v>
      </c>
      <c r="E668" s="116">
        <v>1330.56</v>
      </c>
    </row>
    <row r="669" spans="1:5" x14ac:dyDescent="0.25">
      <c r="A669" s="150">
        <v>188</v>
      </c>
      <c r="B669" s="97" t="s">
        <v>575</v>
      </c>
      <c r="C669" s="154">
        <v>2820.74</v>
      </c>
      <c r="D669" s="116">
        <v>100</v>
      </c>
      <c r="E669" s="116">
        <v>500</v>
      </c>
    </row>
    <row r="670" spans="1:5" x14ac:dyDescent="0.25">
      <c r="A670" s="150">
        <v>189</v>
      </c>
      <c r="B670" s="97" t="s">
        <v>585</v>
      </c>
      <c r="C670" s="154">
        <v>0</v>
      </c>
      <c r="D670" s="116">
        <v>0</v>
      </c>
      <c r="E670" s="116">
        <v>0</v>
      </c>
    </row>
    <row r="671" spans="1:5" x14ac:dyDescent="0.25">
      <c r="A671" s="150">
        <v>190</v>
      </c>
      <c r="B671" s="97" t="s">
        <v>595</v>
      </c>
      <c r="C671" s="154">
        <v>13282.55</v>
      </c>
      <c r="D671" s="116">
        <v>0</v>
      </c>
      <c r="E671" s="116">
        <v>246.7</v>
      </c>
    </row>
    <row r="672" spans="1:5" x14ac:dyDescent="0.25">
      <c r="A672" s="150">
        <v>191</v>
      </c>
      <c r="B672" s="97" t="s">
        <v>596</v>
      </c>
      <c r="C672" s="154">
        <v>713.45</v>
      </c>
      <c r="D672" s="116">
        <v>0</v>
      </c>
      <c r="E672" s="116">
        <v>0</v>
      </c>
    </row>
    <row r="673" spans="1:5" x14ac:dyDescent="0.25">
      <c r="A673" s="150">
        <v>192</v>
      </c>
      <c r="B673" s="97" t="s">
        <v>597</v>
      </c>
      <c r="C673" s="154">
        <v>990.97</v>
      </c>
      <c r="D673" s="116">
        <v>0</v>
      </c>
      <c r="E673" s="116">
        <v>249.48</v>
      </c>
    </row>
    <row r="674" spans="1:5" x14ac:dyDescent="0.25">
      <c r="A674" s="150">
        <v>193</v>
      </c>
      <c r="B674" s="97" t="s">
        <v>586</v>
      </c>
      <c r="C674" s="154">
        <v>751.24</v>
      </c>
      <c r="D674" s="116">
        <v>188.08</v>
      </c>
      <c r="E674" s="116">
        <v>808.39</v>
      </c>
    </row>
    <row r="675" spans="1:5" x14ac:dyDescent="0.25">
      <c r="A675" s="150">
        <v>194</v>
      </c>
      <c r="B675" s="97" t="s">
        <v>598</v>
      </c>
      <c r="C675" s="154">
        <v>0</v>
      </c>
      <c r="D675" s="116">
        <v>0</v>
      </c>
      <c r="E675" s="116">
        <v>2154.63</v>
      </c>
    </row>
    <row r="676" spans="1:5" x14ac:dyDescent="0.25">
      <c r="A676" s="150">
        <v>195</v>
      </c>
      <c r="B676" s="97" t="s">
        <v>599</v>
      </c>
      <c r="C676" s="154">
        <v>725</v>
      </c>
      <c r="D676" s="116">
        <v>0</v>
      </c>
      <c r="E676" s="116">
        <v>419.07</v>
      </c>
    </row>
    <row r="677" spans="1:5" x14ac:dyDescent="0.25">
      <c r="A677" s="150">
        <v>196</v>
      </c>
      <c r="B677" s="97" t="s">
        <v>600</v>
      </c>
      <c r="C677" s="154">
        <v>1980.09</v>
      </c>
      <c r="D677" s="116">
        <v>0</v>
      </c>
      <c r="E677" s="116">
        <v>0</v>
      </c>
    </row>
    <row r="678" spans="1:5" x14ac:dyDescent="0.25">
      <c r="A678" s="150">
        <v>197</v>
      </c>
      <c r="B678" s="97" t="s">
        <v>587</v>
      </c>
      <c r="C678" s="154">
        <v>0</v>
      </c>
      <c r="D678" s="116">
        <v>0</v>
      </c>
      <c r="E678" s="116">
        <v>0</v>
      </c>
    </row>
    <row r="679" spans="1:5" x14ac:dyDescent="0.25">
      <c r="A679" s="150">
        <v>198</v>
      </c>
      <c r="B679" s="97" t="s">
        <v>601</v>
      </c>
      <c r="C679" s="154">
        <v>1980.51</v>
      </c>
      <c r="D679" s="116">
        <v>0</v>
      </c>
      <c r="E679" s="116">
        <v>247.32</v>
      </c>
    </row>
    <row r="680" spans="1:5" x14ac:dyDescent="0.25">
      <c r="A680" s="150">
        <v>199</v>
      </c>
      <c r="B680" s="97" t="s">
        <v>602</v>
      </c>
      <c r="C680" s="154">
        <v>0</v>
      </c>
      <c r="D680" s="116">
        <v>0</v>
      </c>
      <c r="E680" s="116">
        <v>248.04</v>
      </c>
    </row>
    <row r="681" spans="1:5" x14ac:dyDescent="0.25">
      <c r="A681" s="150">
        <v>200</v>
      </c>
      <c r="B681" s="97" t="s">
        <v>603</v>
      </c>
      <c r="C681" s="154">
        <v>1902.72</v>
      </c>
      <c r="D681" s="116">
        <v>1102.1099999999999</v>
      </c>
      <c r="E681" s="116">
        <v>11969.3</v>
      </c>
    </row>
    <row r="682" spans="1:5" x14ac:dyDescent="0.25">
      <c r="A682" s="150">
        <v>201</v>
      </c>
      <c r="B682" s="97" t="s">
        <v>604</v>
      </c>
      <c r="C682" s="154">
        <v>0</v>
      </c>
      <c r="D682" s="116">
        <v>3696.33</v>
      </c>
      <c r="E682" s="116">
        <v>2229.1999999999998</v>
      </c>
    </row>
    <row r="683" spans="1:5" x14ac:dyDescent="0.25">
      <c r="A683" s="150">
        <v>202</v>
      </c>
      <c r="B683" s="97" t="s">
        <v>605</v>
      </c>
      <c r="C683" s="154">
        <v>2588.6799999999998</v>
      </c>
      <c r="D683" s="116">
        <v>0</v>
      </c>
      <c r="E683" s="116">
        <v>0</v>
      </c>
    </row>
    <row r="684" spans="1:5" x14ac:dyDescent="0.25">
      <c r="A684" s="150">
        <v>203</v>
      </c>
      <c r="B684" s="97" t="s">
        <v>606</v>
      </c>
      <c r="C684" s="154">
        <v>0</v>
      </c>
      <c r="D684" s="116">
        <v>778.77</v>
      </c>
      <c r="E684" s="116">
        <v>0</v>
      </c>
    </row>
    <row r="685" spans="1:5" x14ac:dyDescent="0.25">
      <c r="A685" s="150">
        <v>204</v>
      </c>
      <c r="B685" s="97" t="s">
        <v>607</v>
      </c>
      <c r="C685" s="154">
        <v>6304.64</v>
      </c>
      <c r="D685" s="116">
        <v>2309.7600000000002</v>
      </c>
      <c r="E685" s="116">
        <v>3572.83</v>
      </c>
    </row>
    <row r="686" spans="1:5" x14ac:dyDescent="0.25">
      <c r="A686" s="150">
        <v>205</v>
      </c>
      <c r="B686" s="97" t="s">
        <v>608</v>
      </c>
      <c r="C686" s="154">
        <v>2898.96</v>
      </c>
      <c r="D686" s="116">
        <v>3093.19</v>
      </c>
      <c r="E686" s="116">
        <v>8557.81</v>
      </c>
    </row>
    <row r="687" spans="1:5" x14ac:dyDescent="0.25">
      <c r="A687" s="150">
        <v>206</v>
      </c>
      <c r="B687" s="97" t="s">
        <v>609</v>
      </c>
      <c r="C687" s="154">
        <v>5607.55</v>
      </c>
      <c r="D687" s="116">
        <v>1315.8</v>
      </c>
      <c r="E687" s="116">
        <v>4584.1400000000003</v>
      </c>
    </row>
    <row r="688" spans="1:5" x14ac:dyDescent="0.25">
      <c r="A688" s="150">
        <v>207</v>
      </c>
      <c r="B688" s="97" t="s">
        <v>590</v>
      </c>
      <c r="C688" s="154">
        <v>0</v>
      </c>
      <c r="D688" s="116">
        <v>230.65</v>
      </c>
      <c r="E688" s="116">
        <v>4757.2700000000004</v>
      </c>
    </row>
    <row r="689" spans="1:5" x14ac:dyDescent="0.25">
      <c r="A689" s="150">
        <v>208</v>
      </c>
      <c r="B689" s="97" t="s">
        <v>610</v>
      </c>
      <c r="C689" s="154">
        <v>1150.18</v>
      </c>
      <c r="D689" s="116">
        <v>8397.99</v>
      </c>
      <c r="E689" s="116">
        <v>506.44</v>
      </c>
    </row>
    <row r="690" spans="1:5" x14ac:dyDescent="0.25">
      <c r="A690" s="150">
        <v>209</v>
      </c>
      <c r="B690" s="97" t="s">
        <v>611</v>
      </c>
      <c r="C690" s="154">
        <v>0</v>
      </c>
      <c r="D690" s="116">
        <v>0</v>
      </c>
      <c r="E690" s="116">
        <v>7403.9</v>
      </c>
    </row>
    <row r="691" spans="1:5" x14ac:dyDescent="0.25">
      <c r="A691" s="150">
        <v>210</v>
      </c>
      <c r="B691" s="97" t="s">
        <v>589</v>
      </c>
      <c r="C691" s="154">
        <v>0</v>
      </c>
      <c r="D691" s="116">
        <v>0</v>
      </c>
      <c r="E691" s="116">
        <v>2975.2</v>
      </c>
    </row>
    <row r="692" spans="1:5" ht="47.25" x14ac:dyDescent="0.25">
      <c r="A692" s="150"/>
      <c r="B692" s="58" t="s">
        <v>543</v>
      </c>
      <c r="C692" s="151">
        <f>SUM(C693:C921)</f>
        <v>1563534.5762699998</v>
      </c>
      <c r="D692" s="151">
        <f>SUM(D693:D921)</f>
        <v>1533192.9037699993</v>
      </c>
      <c r="E692" s="151">
        <f>SUM(E693:E921)</f>
        <v>1276091.6915600016</v>
      </c>
    </row>
    <row r="693" spans="1:5" x14ac:dyDescent="0.25">
      <c r="A693" s="150">
        <v>1</v>
      </c>
      <c r="B693" s="98" t="s">
        <v>414</v>
      </c>
      <c r="C693" s="154">
        <v>1377750.66</v>
      </c>
      <c r="D693" s="116">
        <v>1250618.6599999999</v>
      </c>
      <c r="E693" s="116">
        <v>932911.27</v>
      </c>
    </row>
    <row r="694" spans="1:5" x14ac:dyDescent="0.25">
      <c r="A694" s="150">
        <v>2</v>
      </c>
      <c r="B694" s="96" t="s">
        <v>1</v>
      </c>
      <c r="C694" s="116">
        <v>-20.54</v>
      </c>
      <c r="D694" s="116">
        <v>11958.81</v>
      </c>
      <c r="E694" s="116">
        <v>24802.22</v>
      </c>
    </row>
    <row r="695" spans="1:5" x14ac:dyDescent="0.25">
      <c r="A695" s="150">
        <v>3</v>
      </c>
      <c r="B695" s="96" t="s">
        <v>2</v>
      </c>
      <c r="C695" s="116">
        <v>7006.12</v>
      </c>
      <c r="D695" s="116">
        <v>0</v>
      </c>
      <c r="E695" s="116">
        <v>0</v>
      </c>
    </row>
    <row r="696" spans="1:5" x14ac:dyDescent="0.25">
      <c r="A696" s="150">
        <v>4</v>
      </c>
      <c r="B696" s="96" t="s">
        <v>3</v>
      </c>
      <c r="C696" s="116">
        <v>0</v>
      </c>
      <c r="D696" s="116">
        <v>664.1</v>
      </c>
      <c r="E696" s="116">
        <v>376.52</v>
      </c>
    </row>
    <row r="697" spans="1:5" x14ac:dyDescent="0.25">
      <c r="A697" s="150">
        <v>5</v>
      </c>
      <c r="B697" s="96" t="s">
        <v>4</v>
      </c>
      <c r="C697" s="116">
        <v>462.51</v>
      </c>
      <c r="D697" s="116">
        <v>42.69</v>
      </c>
      <c r="E697" s="116">
        <v>-18.47</v>
      </c>
    </row>
    <row r="698" spans="1:5" x14ac:dyDescent="0.25">
      <c r="A698" s="150">
        <v>6</v>
      </c>
      <c r="B698" s="96" t="s">
        <v>12</v>
      </c>
      <c r="C698" s="116">
        <v>892.5</v>
      </c>
      <c r="D698" s="116">
        <v>76.209999999999994</v>
      </c>
      <c r="E698" s="116">
        <v>136.43</v>
      </c>
    </row>
    <row r="699" spans="1:5" x14ac:dyDescent="0.25">
      <c r="A699" s="150">
        <v>7</v>
      </c>
      <c r="B699" s="96" t="s">
        <v>6</v>
      </c>
      <c r="C699" s="116">
        <v>207.8</v>
      </c>
      <c r="D699" s="116">
        <v>0</v>
      </c>
      <c r="E699" s="116">
        <v>0</v>
      </c>
    </row>
    <row r="700" spans="1:5" x14ac:dyDescent="0.25">
      <c r="A700" s="150">
        <v>8</v>
      </c>
      <c r="B700" s="96" t="s">
        <v>7</v>
      </c>
      <c r="C700" s="116">
        <v>175.16</v>
      </c>
      <c r="D700" s="116">
        <v>84.4</v>
      </c>
      <c r="E700" s="116">
        <v>13.01</v>
      </c>
    </row>
    <row r="701" spans="1:5" x14ac:dyDescent="0.25">
      <c r="A701" s="150">
        <v>9</v>
      </c>
      <c r="B701" s="96" t="s">
        <v>8</v>
      </c>
      <c r="C701" s="116">
        <v>1346.92</v>
      </c>
      <c r="D701" s="116">
        <v>0</v>
      </c>
      <c r="E701" s="116">
        <v>431.18</v>
      </c>
    </row>
    <row r="702" spans="1:5" x14ac:dyDescent="0.25">
      <c r="A702" s="150">
        <v>10</v>
      </c>
      <c r="B702" s="96" t="s">
        <v>9</v>
      </c>
      <c r="C702" s="116">
        <v>0</v>
      </c>
      <c r="D702" s="116">
        <v>0</v>
      </c>
      <c r="E702" s="116">
        <v>0</v>
      </c>
    </row>
    <row r="703" spans="1:5" x14ac:dyDescent="0.25">
      <c r="A703" s="150">
        <v>11</v>
      </c>
      <c r="B703" s="96" t="s">
        <v>10</v>
      </c>
      <c r="C703" s="116">
        <v>396.32</v>
      </c>
      <c r="D703" s="116">
        <v>321.12</v>
      </c>
      <c r="E703" s="116">
        <v>934.89</v>
      </c>
    </row>
    <row r="704" spans="1:5" x14ac:dyDescent="0.25">
      <c r="A704" s="150">
        <v>12</v>
      </c>
      <c r="B704" s="96" t="s">
        <v>11</v>
      </c>
      <c r="C704" s="116">
        <v>552.04999999999995</v>
      </c>
      <c r="D704" s="116">
        <v>369.89</v>
      </c>
      <c r="E704" s="116">
        <v>751.36</v>
      </c>
    </row>
    <row r="705" spans="1:5" x14ac:dyDescent="0.25">
      <c r="A705" s="150">
        <v>13</v>
      </c>
      <c r="B705" s="96" t="s">
        <v>210</v>
      </c>
      <c r="C705" s="116">
        <v>59.09</v>
      </c>
      <c r="D705" s="116">
        <v>8680.98</v>
      </c>
      <c r="E705" s="116">
        <v>11595.56</v>
      </c>
    </row>
    <row r="706" spans="1:5" x14ac:dyDescent="0.25">
      <c r="A706" s="150">
        <v>14</v>
      </c>
      <c r="B706" s="96" t="s">
        <v>13</v>
      </c>
      <c r="C706" s="116">
        <v>236.54</v>
      </c>
      <c r="D706" s="116">
        <v>350.59</v>
      </c>
      <c r="E706" s="116">
        <v>404.01</v>
      </c>
    </row>
    <row r="707" spans="1:5" x14ac:dyDescent="0.25">
      <c r="A707" s="150">
        <v>15</v>
      </c>
      <c r="B707" s="96" t="s">
        <v>415</v>
      </c>
      <c r="C707" s="116">
        <v>619.61</v>
      </c>
      <c r="D707" s="116">
        <v>652.30999999999995</v>
      </c>
      <c r="E707" s="116">
        <v>476.48</v>
      </c>
    </row>
    <row r="708" spans="1:5" x14ac:dyDescent="0.25">
      <c r="A708" s="150">
        <v>16</v>
      </c>
      <c r="B708" s="96" t="s">
        <v>335</v>
      </c>
      <c r="C708" s="116">
        <v>0</v>
      </c>
      <c r="D708" s="116">
        <v>0</v>
      </c>
      <c r="E708" s="116">
        <v>0</v>
      </c>
    </row>
    <row r="709" spans="1:5" x14ac:dyDescent="0.25">
      <c r="A709" s="150">
        <v>17</v>
      </c>
      <c r="B709" s="96" t="s">
        <v>336</v>
      </c>
      <c r="C709" s="116">
        <v>90.62</v>
      </c>
      <c r="D709" s="116">
        <v>282.22000000000003</v>
      </c>
      <c r="E709" s="116">
        <v>417.63</v>
      </c>
    </row>
    <row r="710" spans="1:5" x14ac:dyDescent="0.25">
      <c r="A710" s="150">
        <v>18</v>
      </c>
      <c r="B710" s="96" t="s">
        <v>337</v>
      </c>
      <c r="C710" s="116">
        <v>19.36</v>
      </c>
      <c r="D710" s="116">
        <v>180.36</v>
      </c>
      <c r="E710" s="116">
        <v>364.92</v>
      </c>
    </row>
    <row r="711" spans="1:5" x14ac:dyDescent="0.25">
      <c r="A711" s="150">
        <v>19</v>
      </c>
      <c r="B711" s="96" t="s">
        <v>451</v>
      </c>
      <c r="C711" s="116">
        <v>705.66</v>
      </c>
      <c r="D711" s="116">
        <v>1149.22</v>
      </c>
      <c r="E711" s="116">
        <v>1325.26</v>
      </c>
    </row>
    <row r="712" spans="1:5" x14ac:dyDescent="0.25">
      <c r="A712" s="150">
        <v>20</v>
      </c>
      <c r="B712" s="96" t="s">
        <v>19</v>
      </c>
      <c r="C712" s="116">
        <v>838.21</v>
      </c>
      <c r="D712" s="116">
        <v>1363.19</v>
      </c>
      <c r="E712" s="116">
        <v>1485.6</v>
      </c>
    </row>
    <row r="713" spans="1:5" x14ac:dyDescent="0.25">
      <c r="A713" s="150">
        <v>21</v>
      </c>
      <c r="B713" s="96" t="s">
        <v>338</v>
      </c>
      <c r="C713" s="116">
        <v>848.1</v>
      </c>
      <c r="D713" s="116">
        <v>1290.4000000000001</v>
      </c>
      <c r="E713" s="116">
        <v>1739.8</v>
      </c>
    </row>
    <row r="714" spans="1:5" x14ac:dyDescent="0.25">
      <c r="A714" s="150">
        <v>22</v>
      </c>
      <c r="B714" s="96" t="s">
        <v>35</v>
      </c>
      <c r="C714" s="116">
        <v>1260.81</v>
      </c>
      <c r="D714" s="116">
        <v>2798.45</v>
      </c>
      <c r="E714" s="116">
        <v>126.05</v>
      </c>
    </row>
    <row r="715" spans="1:5" x14ac:dyDescent="0.25">
      <c r="A715" s="150">
        <v>23</v>
      </c>
      <c r="B715" s="96" t="s">
        <v>490</v>
      </c>
      <c r="C715" s="116">
        <v>2956.6389999999956</v>
      </c>
      <c r="D715" s="116">
        <v>3248.71657</v>
      </c>
      <c r="E715" s="116">
        <v>49332.146999999997</v>
      </c>
    </row>
    <row r="716" spans="1:5" x14ac:dyDescent="0.25">
      <c r="A716" s="150">
        <v>24</v>
      </c>
      <c r="B716" s="96" t="s">
        <v>491</v>
      </c>
      <c r="C716" s="116">
        <v>2379.6702300000002</v>
      </c>
      <c r="D716" s="116">
        <v>516.47139999999899</v>
      </c>
      <c r="E716" s="116">
        <v>494.20974000000001</v>
      </c>
    </row>
    <row r="717" spans="1:5" x14ac:dyDescent="0.25">
      <c r="A717" s="150">
        <v>25</v>
      </c>
      <c r="B717" s="96" t="s">
        <v>492</v>
      </c>
      <c r="C717" s="116">
        <v>2232.9</v>
      </c>
      <c r="D717" s="116">
        <v>1148.6099999999988</v>
      </c>
      <c r="E717" s="116">
        <v>0</v>
      </c>
    </row>
    <row r="718" spans="1:5" x14ac:dyDescent="0.25">
      <c r="A718" s="150">
        <v>26</v>
      </c>
      <c r="B718" s="96" t="s">
        <v>493</v>
      </c>
      <c r="C718" s="116">
        <v>469.13537000000002</v>
      </c>
      <c r="D718" s="116">
        <v>714.58882999999992</v>
      </c>
      <c r="E718" s="116">
        <v>704.56176000000005</v>
      </c>
    </row>
    <row r="719" spans="1:5" x14ac:dyDescent="0.25">
      <c r="A719" s="150">
        <v>27</v>
      </c>
      <c r="B719" s="96" t="s">
        <v>494</v>
      </c>
      <c r="C719" s="116">
        <v>1310.8210300000001</v>
      </c>
      <c r="D719" s="116">
        <v>1120.9233099999999</v>
      </c>
      <c r="E719" s="116">
        <v>566.20723999999996</v>
      </c>
    </row>
    <row r="720" spans="1:5" x14ac:dyDescent="0.25">
      <c r="A720" s="150">
        <v>28</v>
      </c>
      <c r="B720" s="96" t="s">
        <v>495</v>
      </c>
      <c r="C720" s="116">
        <v>803.57600000000048</v>
      </c>
      <c r="D720" s="116">
        <v>1026.2090000000001</v>
      </c>
      <c r="E720" s="116">
        <v>1073.049</v>
      </c>
    </row>
    <row r="721" spans="1:5" x14ac:dyDescent="0.25">
      <c r="A721" s="150">
        <v>29</v>
      </c>
      <c r="B721" s="96" t="s">
        <v>496</v>
      </c>
      <c r="C721" s="116">
        <v>2048.2270899999999</v>
      </c>
      <c r="D721" s="116">
        <v>521.50666999999896</v>
      </c>
      <c r="E721" s="116">
        <v>974.26088000000004</v>
      </c>
    </row>
    <row r="722" spans="1:5" x14ac:dyDescent="0.25">
      <c r="A722" s="150">
        <v>30</v>
      </c>
      <c r="B722" s="96" t="s">
        <v>497</v>
      </c>
      <c r="C722" s="116">
        <v>256.94699000000003</v>
      </c>
      <c r="D722" s="116">
        <v>344.84181999999998</v>
      </c>
      <c r="E722" s="116">
        <v>83.360810000000001</v>
      </c>
    </row>
    <row r="723" spans="1:5" x14ac:dyDescent="0.25">
      <c r="A723" s="150">
        <v>31</v>
      </c>
      <c r="B723" s="96" t="s">
        <v>498</v>
      </c>
      <c r="C723" s="116">
        <v>103.35</v>
      </c>
      <c r="D723" s="116">
        <v>247.58</v>
      </c>
      <c r="E723" s="116">
        <v>119.33606</v>
      </c>
    </row>
    <row r="724" spans="1:5" x14ac:dyDescent="0.25">
      <c r="A724" s="150">
        <v>32</v>
      </c>
      <c r="B724" s="96" t="s">
        <v>499</v>
      </c>
      <c r="C724" s="116">
        <v>615.51056000000005</v>
      </c>
      <c r="D724" s="116">
        <v>616.24617000000001</v>
      </c>
      <c r="E724" s="116">
        <v>569.37906999999996</v>
      </c>
    </row>
    <row r="725" spans="1:5" x14ac:dyDescent="0.25">
      <c r="A725" s="150">
        <v>33</v>
      </c>
      <c r="B725" s="96" t="s">
        <v>22</v>
      </c>
      <c r="C725" s="116">
        <v>8570.2999999999993</v>
      </c>
      <c r="D725" s="116">
        <v>5000</v>
      </c>
      <c r="E725" s="116">
        <v>22234.9</v>
      </c>
    </row>
    <row r="726" spans="1:5" x14ac:dyDescent="0.25">
      <c r="A726" s="150">
        <v>34</v>
      </c>
      <c r="B726" s="96" t="s">
        <v>23</v>
      </c>
      <c r="C726" s="116">
        <v>0</v>
      </c>
      <c r="D726" s="116">
        <v>146.30000000000001</v>
      </c>
      <c r="E726" s="116">
        <v>371.79</v>
      </c>
    </row>
    <row r="727" spans="1:5" x14ac:dyDescent="0.25">
      <c r="A727" s="150">
        <v>35</v>
      </c>
      <c r="B727" s="96" t="s">
        <v>24</v>
      </c>
      <c r="C727" s="116">
        <v>92.79</v>
      </c>
      <c r="D727" s="116">
        <v>280.68</v>
      </c>
      <c r="E727" s="116">
        <v>810.98</v>
      </c>
    </row>
    <row r="728" spans="1:5" x14ac:dyDescent="0.25">
      <c r="A728" s="150">
        <v>36</v>
      </c>
      <c r="B728" s="96" t="s">
        <v>25</v>
      </c>
      <c r="C728" s="116">
        <v>104.79</v>
      </c>
      <c r="D728" s="116">
        <v>117.52</v>
      </c>
      <c r="E728" s="116">
        <v>398.61</v>
      </c>
    </row>
    <row r="729" spans="1:5" x14ac:dyDescent="0.25">
      <c r="A729" s="150">
        <v>37</v>
      </c>
      <c r="B729" s="96" t="s">
        <v>26</v>
      </c>
      <c r="C729" s="116">
        <v>60.67</v>
      </c>
      <c r="D729" s="116">
        <v>124.17</v>
      </c>
      <c r="E729" s="116">
        <v>71.739999999999995</v>
      </c>
    </row>
    <row r="730" spans="1:5" x14ac:dyDescent="0.25">
      <c r="A730" s="150">
        <v>38</v>
      </c>
      <c r="B730" s="96" t="s">
        <v>27</v>
      </c>
      <c r="C730" s="116">
        <v>864.42</v>
      </c>
      <c r="D730" s="116">
        <v>1537.95</v>
      </c>
      <c r="E730" s="116">
        <v>1894.03</v>
      </c>
    </row>
    <row r="731" spans="1:5" x14ac:dyDescent="0.25">
      <c r="A731" s="150">
        <v>39</v>
      </c>
      <c r="B731" s="96" t="s">
        <v>28</v>
      </c>
      <c r="C731" s="116">
        <v>22.08</v>
      </c>
      <c r="D731" s="116">
        <v>669.47</v>
      </c>
      <c r="E731" s="116">
        <v>57.16</v>
      </c>
    </row>
    <row r="732" spans="1:5" x14ac:dyDescent="0.25">
      <c r="A732" s="150">
        <v>40</v>
      </c>
      <c r="B732" s="96" t="s">
        <v>29</v>
      </c>
      <c r="C732" s="116">
        <v>890.39</v>
      </c>
      <c r="D732" s="116">
        <v>1326.31</v>
      </c>
      <c r="E732" s="116">
        <v>1346.93</v>
      </c>
    </row>
    <row r="733" spans="1:5" x14ac:dyDescent="0.25">
      <c r="A733" s="150">
        <v>41</v>
      </c>
      <c r="B733" s="96" t="s">
        <v>30</v>
      </c>
      <c r="C733" s="116">
        <v>107.74</v>
      </c>
      <c r="D733" s="116">
        <v>70.19</v>
      </c>
      <c r="E733" s="116">
        <v>241.77</v>
      </c>
    </row>
    <row r="734" spans="1:5" x14ac:dyDescent="0.25">
      <c r="A734" s="150">
        <v>42</v>
      </c>
      <c r="B734" s="96" t="s">
        <v>31</v>
      </c>
      <c r="C734" s="116">
        <v>7.42</v>
      </c>
      <c r="D734" s="116">
        <v>209.38</v>
      </c>
      <c r="E734" s="116">
        <v>677.24</v>
      </c>
    </row>
    <row r="735" spans="1:5" x14ac:dyDescent="0.25">
      <c r="A735" s="150">
        <v>43</v>
      </c>
      <c r="B735" s="96" t="s">
        <v>32</v>
      </c>
      <c r="C735" s="116">
        <v>4856.1000000000004</v>
      </c>
      <c r="D735" s="116">
        <v>4566.9399999999996</v>
      </c>
      <c r="E735" s="116">
        <v>5331.53</v>
      </c>
    </row>
    <row r="736" spans="1:5" x14ac:dyDescent="0.25">
      <c r="A736" s="150">
        <v>44</v>
      </c>
      <c r="B736" s="96" t="s">
        <v>33</v>
      </c>
      <c r="C736" s="116">
        <v>109.24</v>
      </c>
      <c r="D736" s="116">
        <v>840.12</v>
      </c>
      <c r="E736" s="116">
        <v>1385.38</v>
      </c>
    </row>
    <row r="737" spans="1:5" x14ac:dyDescent="0.25">
      <c r="A737" s="150">
        <v>45</v>
      </c>
      <c r="B737" s="96" t="s">
        <v>34</v>
      </c>
      <c r="C737" s="116">
        <v>126.71</v>
      </c>
      <c r="D737" s="116">
        <v>432.5</v>
      </c>
      <c r="E737" s="116">
        <v>416.38</v>
      </c>
    </row>
    <row r="738" spans="1:5" x14ac:dyDescent="0.25">
      <c r="A738" s="150">
        <v>46</v>
      </c>
      <c r="B738" s="96" t="s">
        <v>37</v>
      </c>
      <c r="C738" s="116">
        <v>2453.91</v>
      </c>
      <c r="D738" s="116">
        <v>7177.17</v>
      </c>
      <c r="E738" s="116">
        <v>6459.72</v>
      </c>
    </row>
    <row r="739" spans="1:5" x14ac:dyDescent="0.25">
      <c r="A739" s="150">
        <v>47</v>
      </c>
      <c r="B739" s="96" t="s">
        <v>258</v>
      </c>
      <c r="C739" s="116">
        <v>160.55000000000001</v>
      </c>
      <c r="D739" s="116">
        <v>245.6</v>
      </c>
      <c r="E739" s="116">
        <v>0</v>
      </c>
    </row>
    <row r="740" spans="1:5" x14ac:dyDescent="0.25">
      <c r="A740" s="150">
        <v>48</v>
      </c>
      <c r="B740" s="96" t="s">
        <v>259</v>
      </c>
      <c r="C740" s="116">
        <v>211.85</v>
      </c>
      <c r="D740" s="116">
        <v>84.82</v>
      </c>
      <c r="E740" s="116">
        <v>193.7</v>
      </c>
    </row>
    <row r="741" spans="1:5" x14ac:dyDescent="0.25">
      <c r="A741" s="150">
        <v>49</v>
      </c>
      <c r="B741" s="96" t="s">
        <v>260</v>
      </c>
      <c r="C741" s="116">
        <v>73.52</v>
      </c>
      <c r="D741" s="116">
        <v>175.45</v>
      </c>
      <c r="E741" s="116">
        <v>266.24</v>
      </c>
    </row>
    <row r="742" spans="1:5" x14ac:dyDescent="0.25">
      <c r="A742" s="150">
        <v>50</v>
      </c>
      <c r="B742" s="96" t="s">
        <v>38</v>
      </c>
      <c r="C742" s="116">
        <v>38.24</v>
      </c>
      <c r="D742" s="116">
        <v>86.82</v>
      </c>
      <c r="E742" s="116">
        <v>87.61</v>
      </c>
    </row>
    <row r="743" spans="1:5" x14ac:dyDescent="0.25">
      <c r="A743" s="150">
        <v>51</v>
      </c>
      <c r="B743" s="96" t="s">
        <v>39</v>
      </c>
      <c r="C743" s="116">
        <v>179.41</v>
      </c>
      <c r="D743" s="116">
        <v>79.569999999999993</v>
      </c>
      <c r="E743" s="116">
        <v>93.19</v>
      </c>
    </row>
    <row r="744" spans="1:5" x14ac:dyDescent="0.25">
      <c r="A744" s="150">
        <v>52</v>
      </c>
      <c r="B744" s="96" t="s">
        <v>261</v>
      </c>
      <c r="C744" s="116">
        <v>99.72</v>
      </c>
      <c r="D744" s="116">
        <v>0</v>
      </c>
      <c r="E744" s="116">
        <v>161.66</v>
      </c>
    </row>
    <row r="745" spans="1:5" x14ac:dyDescent="0.25">
      <c r="A745" s="150">
        <v>53</v>
      </c>
      <c r="B745" s="96" t="s">
        <v>262</v>
      </c>
      <c r="C745" s="116">
        <v>59.44</v>
      </c>
      <c r="D745" s="116">
        <v>258.22000000000003</v>
      </c>
      <c r="E745" s="116">
        <v>175.62</v>
      </c>
    </row>
    <row r="746" spans="1:5" x14ac:dyDescent="0.25">
      <c r="A746" s="150">
        <v>54</v>
      </c>
      <c r="B746" s="96" t="s">
        <v>263</v>
      </c>
      <c r="C746" s="116">
        <v>107.26</v>
      </c>
      <c r="D746" s="116">
        <v>99.31</v>
      </c>
      <c r="E746" s="116">
        <v>71.36</v>
      </c>
    </row>
    <row r="747" spans="1:5" x14ac:dyDescent="0.25">
      <c r="A747" s="150">
        <v>55</v>
      </c>
      <c r="B747" s="96" t="s">
        <v>264</v>
      </c>
      <c r="C747" s="116">
        <v>474.56</v>
      </c>
      <c r="D747" s="116">
        <v>374.85</v>
      </c>
      <c r="E747" s="116">
        <v>659.59</v>
      </c>
    </row>
    <row r="748" spans="1:5" x14ac:dyDescent="0.25">
      <c r="A748" s="150">
        <v>56</v>
      </c>
      <c r="B748" s="96" t="s">
        <v>265</v>
      </c>
      <c r="C748" s="116">
        <v>32.72</v>
      </c>
      <c r="D748" s="116">
        <v>21.98</v>
      </c>
      <c r="E748" s="116">
        <v>102.24</v>
      </c>
    </row>
    <row r="749" spans="1:5" x14ac:dyDescent="0.25">
      <c r="A749" s="150">
        <v>57</v>
      </c>
      <c r="B749" s="96" t="s">
        <v>40</v>
      </c>
      <c r="C749" s="116">
        <v>28.23</v>
      </c>
      <c r="D749" s="116">
        <v>105.06</v>
      </c>
      <c r="E749" s="116">
        <v>67.02</v>
      </c>
    </row>
    <row r="750" spans="1:5" x14ac:dyDescent="0.25">
      <c r="A750" s="150">
        <v>58</v>
      </c>
      <c r="B750" s="96" t="s">
        <v>266</v>
      </c>
      <c r="C750" s="116">
        <v>63.03</v>
      </c>
      <c r="D750" s="116">
        <v>244.13</v>
      </c>
      <c r="E750" s="116">
        <v>131.61000000000001</v>
      </c>
    </row>
    <row r="751" spans="1:5" x14ac:dyDescent="0.25">
      <c r="A751" s="150">
        <v>59</v>
      </c>
      <c r="B751" s="96" t="s">
        <v>267</v>
      </c>
      <c r="C751" s="116">
        <v>680.3</v>
      </c>
      <c r="D751" s="116">
        <v>0</v>
      </c>
      <c r="E751" s="116">
        <v>17.05</v>
      </c>
    </row>
    <row r="752" spans="1:5" x14ac:dyDescent="0.25">
      <c r="A752" s="150">
        <v>60</v>
      </c>
      <c r="B752" s="96" t="s">
        <v>268</v>
      </c>
      <c r="C752" s="116">
        <v>212.7</v>
      </c>
      <c r="D752" s="116">
        <v>222.55</v>
      </c>
      <c r="E752" s="116">
        <v>148.41</v>
      </c>
    </row>
    <row r="753" spans="1:5" x14ac:dyDescent="0.25">
      <c r="A753" s="150">
        <v>61</v>
      </c>
      <c r="B753" s="96" t="s">
        <v>269</v>
      </c>
      <c r="C753" s="116">
        <v>985.04</v>
      </c>
      <c r="D753" s="116">
        <v>462.91</v>
      </c>
      <c r="E753" s="116">
        <v>298.29000000000002</v>
      </c>
    </row>
    <row r="754" spans="1:5" x14ac:dyDescent="0.25">
      <c r="A754" s="150">
        <v>62</v>
      </c>
      <c r="B754" s="96" t="s">
        <v>270</v>
      </c>
      <c r="C754" s="116">
        <v>0</v>
      </c>
      <c r="D754" s="116">
        <v>35.17</v>
      </c>
      <c r="E754" s="116">
        <v>15.05</v>
      </c>
    </row>
    <row r="755" spans="1:5" x14ac:dyDescent="0.25">
      <c r="A755" s="150">
        <v>63</v>
      </c>
      <c r="B755" s="96" t="s">
        <v>271</v>
      </c>
      <c r="C755" s="116">
        <v>81.319999999999993</v>
      </c>
      <c r="D755" s="116">
        <v>57.26</v>
      </c>
      <c r="E755" s="116">
        <v>154.53</v>
      </c>
    </row>
    <row r="756" spans="1:5" x14ac:dyDescent="0.25">
      <c r="A756" s="150">
        <v>64</v>
      </c>
      <c r="B756" s="96" t="s">
        <v>272</v>
      </c>
      <c r="C756" s="116">
        <v>4.57</v>
      </c>
      <c r="D756" s="116">
        <v>11.27</v>
      </c>
      <c r="E756" s="116">
        <v>57.81</v>
      </c>
    </row>
    <row r="757" spans="1:5" x14ac:dyDescent="0.25">
      <c r="A757" s="150">
        <v>65</v>
      </c>
      <c r="B757" s="96" t="s">
        <v>56</v>
      </c>
      <c r="C757" s="116">
        <v>629.41999999999996</v>
      </c>
      <c r="D757" s="116">
        <v>10899.77</v>
      </c>
      <c r="E757" s="116">
        <v>4482.8900000000003</v>
      </c>
    </row>
    <row r="758" spans="1:5" x14ac:dyDescent="0.25">
      <c r="A758" s="150">
        <v>66</v>
      </c>
      <c r="B758" s="96" t="s">
        <v>57</v>
      </c>
      <c r="C758" s="116">
        <v>748.49</v>
      </c>
      <c r="D758" s="116">
        <v>1970.67</v>
      </c>
      <c r="E758" s="116">
        <v>967.36</v>
      </c>
    </row>
    <row r="759" spans="1:5" x14ac:dyDescent="0.25">
      <c r="A759" s="150">
        <v>67</v>
      </c>
      <c r="B759" s="96" t="s">
        <v>58</v>
      </c>
      <c r="C759" s="116">
        <v>2544.0300000000002</v>
      </c>
      <c r="D759" s="116">
        <v>5942</v>
      </c>
      <c r="E759" s="116">
        <v>5586.76</v>
      </c>
    </row>
    <row r="760" spans="1:5" x14ac:dyDescent="0.25">
      <c r="A760" s="150">
        <v>68</v>
      </c>
      <c r="B760" s="96" t="s">
        <v>59</v>
      </c>
      <c r="C760" s="116">
        <v>116.56</v>
      </c>
      <c r="D760" s="116">
        <v>937.48</v>
      </c>
      <c r="E760" s="116">
        <v>2576.2600000000002</v>
      </c>
    </row>
    <row r="761" spans="1:5" x14ac:dyDescent="0.25">
      <c r="A761" s="150">
        <v>69</v>
      </c>
      <c r="B761" s="96" t="s">
        <v>60</v>
      </c>
      <c r="C761" s="116">
        <v>220.9</v>
      </c>
      <c r="D761" s="116">
        <v>2010.55</v>
      </c>
      <c r="E761" s="116">
        <v>2551.35</v>
      </c>
    </row>
    <row r="762" spans="1:5" x14ac:dyDescent="0.25">
      <c r="A762" s="150">
        <v>70</v>
      </c>
      <c r="B762" s="96" t="s">
        <v>61</v>
      </c>
      <c r="C762" s="116">
        <v>531.71</v>
      </c>
      <c r="D762" s="116">
        <v>130.72</v>
      </c>
      <c r="E762" s="116">
        <v>107.21</v>
      </c>
    </row>
    <row r="763" spans="1:5" x14ac:dyDescent="0.25">
      <c r="A763" s="150">
        <v>71</v>
      </c>
      <c r="B763" s="96" t="s">
        <v>62</v>
      </c>
      <c r="C763" s="116">
        <v>1036.08</v>
      </c>
      <c r="D763" s="116">
        <v>326.45999999999998</v>
      </c>
      <c r="E763" s="116">
        <v>497.28</v>
      </c>
    </row>
    <row r="764" spans="1:5" x14ac:dyDescent="0.25">
      <c r="A764" s="150">
        <v>72</v>
      </c>
      <c r="B764" s="96" t="s">
        <v>63</v>
      </c>
      <c r="C764" s="116">
        <v>0</v>
      </c>
      <c r="D764" s="116">
        <v>0</v>
      </c>
      <c r="E764" s="116">
        <v>0</v>
      </c>
    </row>
    <row r="765" spans="1:5" x14ac:dyDescent="0.25">
      <c r="A765" s="150">
        <v>73</v>
      </c>
      <c r="B765" s="96" t="s">
        <v>64</v>
      </c>
      <c r="C765" s="116">
        <v>744.23</v>
      </c>
      <c r="D765" s="116">
        <v>743.02</v>
      </c>
      <c r="E765" s="116">
        <v>684.22</v>
      </c>
    </row>
    <row r="766" spans="1:5" x14ac:dyDescent="0.25">
      <c r="A766" s="150">
        <v>74</v>
      </c>
      <c r="B766" s="96" t="s">
        <v>65</v>
      </c>
      <c r="C766" s="116">
        <v>218.1</v>
      </c>
      <c r="D766" s="116">
        <v>36.880000000000003</v>
      </c>
      <c r="E766" s="116">
        <v>197.83</v>
      </c>
    </row>
    <row r="767" spans="1:5" x14ac:dyDescent="0.25">
      <c r="A767" s="150">
        <v>75</v>
      </c>
      <c r="B767" s="96" t="s">
        <v>66</v>
      </c>
      <c r="C767" s="116">
        <v>107.64</v>
      </c>
      <c r="D767" s="116">
        <v>90.22</v>
      </c>
      <c r="E767" s="116">
        <v>98.31</v>
      </c>
    </row>
    <row r="768" spans="1:5" x14ac:dyDescent="0.25">
      <c r="A768" s="150">
        <v>76</v>
      </c>
      <c r="B768" s="96" t="s">
        <v>67</v>
      </c>
      <c r="C768" s="116">
        <v>0</v>
      </c>
      <c r="D768" s="116">
        <v>0</v>
      </c>
      <c r="E768" s="116">
        <v>0</v>
      </c>
    </row>
    <row r="769" spans="1:9" x14ac:dyDescent="0.25">
      <c r="A769" s="150">
        <v>77</v>
      </c>
      <c r="B769" s="96" t="s">
        <v>68</v>
      </c>
      <c r="C769" s="116">
        <v>885.45</v>
      </c>
      <c r="D769" s="116">
        <v>796.1</v>
      </c>
      <c r="E769" s="116">
        <v>0</v>
      </c>
    </row>
    <row r="770" spans="1:9" x14ac:dyDescent="0.25">
      <c r="A770" s="150">
        <v>78</v>
      </c>
      <c r="B770" s="96" t="s">
        <v>69</v>
      </c>
      <c r="C770" s="116">
        <v>48.31</v>
      </c>
      <c r="D770" s="116">
        <v>761.74</v>
      </c>
      <c r="E770" s="116">
        <v>1080.3699999999999</v>
      </c>
    </row>
    <row r="771" spans="1:9" x14ac:dyDescent="0.25">
      <c r="A771" s="150">
        <v>79</v>
      </c>
      <c r="B771" s="96" t="s">
        <v>70</v>
      </c>
      <c r="C771" s="116">
        <v>23.2</v>
      </c>
      <c r="D771" s="116">
        <v>33.619999999999997</v>
      </c>
      <c r="E771" s="116">
        <v>219.75</v>
      </c>
    </row>
    <row r="772" spans="1:9" x14ac:dyDescent="0.25">
      <c r="A772" s="150">
        <v>80</v>
      </c>
      <c r="B772" s="96" t="s">
        <v>71</v>
      </c>
      <c r="C772" s="116">
        <v>228.54</v>
      </c>
      <c r="D772" s="116">
        <v>255.84</v>
      </c>
      <c r="E772" s="116">
        <v>143.61000000000001</v>
      </c>
    </row>
    <row r="773" spans="1:9" x14ac:dyDescent="0.25">
      <c r="A773" s="150">
        <v>81</v>
      </c>
      <c r="B773" s="96" t="s">
        <v>72</v>
      </c>
      <c r="C773" s="116">
        <v>264.04000000000002</v>
      </c>
      <c r="D773" s="116">
        <v>282.22000000000003</v>
      </c>
      <c r="E773" s="116">
        <v>190.61</v>
      </c>
    </row>
    <row r="774" spans="1:9" x14ac:dyDescent="0.25">
      <c r="A774" s="150">
        <v>82</v>
      </c>
      <c r="B774" s="96" t="s">
        <v>73</v>
      </c>
      <c r="C774" s="116">
        <v>3305.42</v>
      </c>
      <c r="D774" s="116">
        <v>3218.75</v>
      </c>
      <c r="E774" s="116">
        <v>2933.41</v>
      </c>
    </row>
    <row r="775" spans="1:9" x14ac:dyDescent="0.25">
      <c r="A775" s="150">
        <v>83</v>
      </c>
      <c r="B775" s="96" t="s">
        <v>74</v>
      </c>
      <c r="C775" s="116">
        <v>239.7</v>
      </c>
      <c r="D775" s="116">
        <v>372.9</v>
      </c>
      <c r="E775" s="116">
        <v>699.5</v>
      </c>
    </row>
    <row r="776" spans="1:9" x14ac:dyDescent="0.25">
      <c r="A776" s="150">
        <v>84</v>
      </c>
      <c r="B776" s="96" t="s">
        <v>75</v>
      </c>
      <c r="C776" s="116">
        <v>128.44</v>
      </c>
      <c r="D776" s="116">
        <v>368.28</v>
      </c>
      <c r="E776" s="116">
        <v>85.85</v>
      </c>
    </row>
    <row r="777" spans="1:9" x14ac:dyDescent="0.25">
      <c r="A777" s="150">
        <v>85</v>
      </c>
      <c r="B777" s="96" t="s">
        <v>76</v>
      </c>
      <c r="C777" s="116">
        <v>1541.6</v>
      </c>
      <c r="D777" s="116">
        <v>1370.52</v>
      </c>
      <c r="E777" s="116">
        <v>2042.92</v>
      </c>
    </row>
    <row r="778" spans="1:9" x14ac:dyDescent="0.25">
      <c r="A778" s="150">
        <v>86</v>
      </c>
      <c r="B778" s="96" t="s">
        <v>212</v>
      </c>
      <c r="C778" s="152">
        <v>3203.42</v>
      </c>
      <c r="D778" s="152">
        <v>297.43</v>
      </c>
      <c r="E778" s="152">
        <v>1630.29</v>
      </c>
      <c r="G778" s="23"/>
      <c r="H778" s="23"/>
      <c r="I778" s="23"/>
    </row>
    <row r="779" spans="1:9" x14ac:dyDescent="0.25">
      <c r="A779" s="150">
        <v>87</v>
      </c>
      <c r="B779" s="96" t="s">
        <v>214</v>
      </c>
      <c r="C779" s="152">
        <v>581.64</v>
      </c>
      <c r="D779" s="152">
        <v>1120.26</v>
      </c>
      <c r="E779" s="152">
        <v>1463.09</v>
      </c>
      <c r="H779" s="23"/>
      <c r="I779" s="23"/>
    </row>
    <row r="780" spans="1:9" x14ac:dyDescent="0.25">
      <c r="A780" s="150">
        <v>88</v>
      </c>
      <c r="B780" s="96" t="s">
        <v>213</v>
      </c>
      <c r="C780" s="152">
        <v>81.37</v>
      </c>
      <c r="D780" s="152">
        <v>144.9</v>
      </c>
      <c r="E780" s="152">
        <v>265.29000000000002</v>
      </c>
    </row>
    <row r="781" spans="1:9" x14ac:dyDescent="0.25">
      <c r="A781" s="150">
        <v>89</v>
      </c>
      <c r="B781" s="96" t="s">
        <v>80</v>
      </c>
      <c r="C781" s="152">
        <v>1090.8399999999999</v>
      </c>
      <c r="D781" s="152">
        <v>1286.69</v>
      </c>
      <c r="E781" s="152">
        <v>2097.2600000000002</v>
      </c>
      <c r="G781" s="23"/>
      <c r="H781" s="23"/>
      <c r="I781" s="23"/>
    </row>
    <row r="782" spans="1:9" x14ac:dyDescent="0.25">
      <c r="A782" s="150">
        <v>90</v>
      </c>
      <c r="B782" s="96" t="s">
        <v>81</v>
      </c>
      <c r="C782" s="152">
        <v>304.22000000000003</v>
      </c>
      <c r="D782" s="152">
        <v>575.34</v>
      </c>
      <c r="E782" s="152">
        <v>107.03</v>
      </c>
    </row>
    <row r="783" spans="1:9" x14ac:dyDescent="0.25">
      <c r="A783" s="150">
        <v>91</v>
      </c>
      <c r="B783" s="96" t="s">
        <v>82</v>
      </c>
      <c r="C783" s="152">
        <v>162.68</v>
      </c>
      <c r="D783" s="152">
        <v>270.49</v>
      </c>
      <c r="E783" s="152">
        <v>267.02</v>
      </c>
    </row>
    <row r="784" spans="1:9" x14ac:dyDescent="0.25">
      <c r="A784" s="150">
        <v>92</v>
      </c>
      <c r="B784" s="96" t="s">
        <v>83</v>
      </c>
      <c r="C784" s="116">
        <v>1170.6500000000001</v>
      </c>
      <c r="D784" s="116">
        <v>8042.76</v>
      </c>
      <c r="E784" s="116">
        <v>2113.71</v>
      </c>
    </row>
    <row r="785" spans="1:5" x14ac:dyDescent="0.25">
      <c r="A785" s="150">
        <v>93</v>
      </c>
      <c r="B785" s="96" t="s">
        <v>84</v>
      </c>
      <c r="C785" s="116">
        <v>265.16000000000003</v>
      </c>
      <c r="D785" s="116">
        <v>170.19</v>
      </c>
      <c r="E785" s="116">
        <v>1064.19</v>
      </c>
    </row>
    <row r="786" spans="1:5" x14ac:dyDescent="0.25">
      <c r="A786" s="150">
        <v>94</v>
      </c>
      <c r="B786" s="96" t="s">
        <v>85</v>
      </c>
      <c r="C786" s="116">
        <v>48.67</v>
      </c>
      <c r="D786" s="116">
        <v>0</v>
      </c>
      <c r="E786" s="116">
        <v>357.91</v>
      </c>
    </row>
    <row r="787" spans="1:5" x14ac:dyDescent="0.25">
      <c r="A787" s="150">
        <v>95</v>
      </c>
      <c r="B787" s="96" t="s">
        <v>86</v>
      </c>
      <c r="C787" s="116">
        <v>945.34</v>
      </c>
      <c r="D787" s="116">
        <v>1057.32</v>
      </c>
      <c r="E787" s="116">
        <v>1102.9000000000001</v>
      </c>
    </row>
    <row r="788" spans="1:5" x14ac:dyDescent="0.25">
      <c r="A788" s="150">
        <v>96</v>
      </c>
      <c r="B788" s="96" t="s">
        <v>87</v>
      </c>
      <c r="C788" s="116">
        <v>51.02</v>
      </c>
      <c r="D788" s="116">
        <v>312.51</v>
      </c>
      <c r="E788" s="116">
        <v>209.96</v>
      </c>
    </row>
    <row r="789" spans="1:5" x14ac:dyDescent="0.25">
      <c r="A789" s="150">
        <v>97</v>
      </c>
      <c r="B789" s="96" t="s">
        <v>88</v>
      </c>
      <c r="C789" s="116">
        <v>10.75</v>
      </c>
      <c r="D789" s="116">
        <v>196.82</v>
      </c>
      <c r="E789" s="116">
        <v>301.88</v>
      </c>
    </row>
    <row r="790" spans="1:5" x14ac:dyDescent="0.25">
      <c r="A790" s="150">
        <v>98</v>
      </c>
      <c r="B790" s="96" t="s">
        <v>89</v>
      </c>
      <c r="C790" s="116">
        <v>364.93</v>
      </c>
      <c r="D790" s="116">
        <v>271.83</v>
      </c>
      <c r="E790" s="116">
        <v>742.86</v>
      </c>
    </row>
    <row r="791" spans="1:5" x14ac:dyDescent="0.25">
      <c r="A791" s="150">
        <v>99</v>
      </c>
      <c r="B791" s="96" t="s">
        <v>90</v>
      </c>
      <c r="C791" s="116">
        <v>142.77000000000001</v>
      </c>
      <c r="D791" s="116">
        <v>174.64</v>
      </c>
      <c r="E791" s="116">
        <v>119.8</v>
      </c>
    </row>
    <row r="792" spans="1:5" x14ac:dyDescent="0.25">
      <c r="A792" s="150">
        <v>100</v>
      </c>
      <c r="B792" s="96" t="s">
        <v>91</v>
      </c>
      <c r="C792" s="116">
        <v>3087.45</v>
      </c>
      <c r="D792" s="116">
        <v>441.11</v>
      </c>
      <c r="E792" s="116">
        <v>1125.8</v>
      </c>
    </row>
    <row r="793" spans="1:5" x14ac:dyDescent="0.25">
      <c r="A793" s="150">
        <v>101</v>
      </c>
      <c r="B793" s="96" t="s">
        <v>92</v>
      </c>
      <c r="C793" s="116">
        <v>805.02</v>
      </c>
      <c r="D793" s="116">
        <v>1163.49</v>
      </c>
      <c r="E793" s="116">
        <v>1404.11</v>
      </c>
    </row>
    <row r="794" spans="1:5" x14ac:dyDescent="0.25">
      <c r="A794" s="150">
        <v>102</v>
      </c>
      <c r="B794" s="96" t="s">
        <v>93</v>
      </c>
      <c r="C794" s="116">
        <v>1430</v>
      </c>
      <c r="D794" s="116">
        <v>595.86</v>
      </c>
      <c r="E794" s="116">
        <v>492.61</v>
      </c>
    </row>
    <row r="795" spans="1:5" x14ac:dyDescent="0.25">
      <c r="A795" s="150">
        <v>103</v>
      </c>
      <c r="B795" s="96" t="s">
        <v>94</v>
      </c>
      <c r="C795" s="116">
        <v>0</v>
      </c>
      <c r="D795" s="116">
        <v>0</v>
      </c>
      <c r="E795" s="116">
        <v>146.63999999999999</v>
      </c>
    </row>
    <row r="796" spans="1:5" x14ac:dyDescent="0.25">
      <c r="A796" s="150">
        <v>104</v>
      </c>
      <c r="B796" s="96" t="s">
        <v>95</v>
      </c>
      <c r="C796" s="116">
        <v>110.81</v>
      </c>
      <c r="D796" s="116">
        <v>43.07</v>
      </c>
      <c r="E796" s="116">
        <v>969.86</v>
      </c>
    </row>
    <row r="797" spans="1:5" x14ac:dyDescent="0.25">
      <c r="A797" s="150">
        <v>105</v>
      </c>
      <c r="B797" s="96" t="s">
        <v>96</v>
      </c>
      <c r="C797" s="116">
        <v>1581.29</v>
      </c>
      <c r="D797" s="116">
        <v>370.37</v>
      </c>
      <c r="E797" s="116">
        <v>886.91</v>
      </c>
    </row>
    <row r="798" spans="1:5" x14ac:dyDescent="0.25">
      <c r="A798" s="150">
        <v>106</v>
      </c>
      <c r="B798" s="96" t="s">
        <v>97</v>
      </c>
      <c r="C798" s="116">
        <v>765.64</v>
      </c>
      <c r="D798" s="116">
        <v>1228.8</v>
      </c>
      <c r="E798" s="116">
        <v>1696.16</v>
      </c>
    </row>
    <row r="799" spans="1:5" x14ac:dyDescent="0.25">
      <c r="A799" s="150">
        <v>107</v>
      </c>
      <c r="B799" s="96" t="s">
        <v>99</v>
      </c>
      <c r="C799" s="116">
        <v>0</v>
      </c>
      <c r="D799" s="116">
        <v>19274.46</v>
      </c>
      <c r="E799" s="116">
        <v>16509.810000000001</v>
      </c>
    </row>
    <row r="800" spans="1:5" x14ac:dyDescent="0.25">
      <c r="A800" s="150">
        <v>108</v>
      </c>
      <c r="B800" s="96" t="s">
        <v>216</v>
      </c>
      <c r="C800" s="116">
        <v>0</v>
      </c>
      <c r="D800" s="116">
        <v>949.74</v>
      </c>
      <c r="E800" s="116">
        <v>1.32</v>
      </c>
    </row>
    <row r="801" spans="1:5" x14ac:dyDescent="0.25">
      <c r="A801" s="150">
        <v>109</v>
      </c>
      <c r="B801" s="96" t="s">
        <v>217</v>
      </c>
      <c r="C801" s="116">
        <v>965.69</v>
      </c>
      <c r="D801" s="116">
        <v>907.81</v>
      </c>
      <c r="E801" s="116">
        <v>1810.49</v>
      </c>
    </row>
    <row r="802" spans="1:5" x14ac:dyDescent="0.25">
      <c r="A802" s="150">
        <v>110</v>
      </c>
      <c r="B802" s="96" t="s">
        <v>218</v>
      </c>
      <c r="C802" s="116">
        <v>1648.33</v>
      </c>
      <c r="D802" s="116">
        <v>4463.05</v>
      </c>
      <c r="E802" s="116">
        <v>0</v>
      </c>
    </row>
    <row r="803" spans="1:5" x14ac:dyDescent="0.25">
      <c r="A803" s="150">
        <v>111</v>
      </c>
      <c r="B803" s="96" t="s">
        <v>103</v>
      </c>
      <c r="C803" s="116">
        <v>377.65</v>
      </c>
      <c r="D803" s="116">
        <v>377.65</v>
      </c>
      <c r="E803" s="116">
        <v>504.63</v>
      </c>
    </row>
    <row r="804" spans="1:5" x14ac:dyDescent="0.25">
      <c r="A804" s="150">
        <v>112</v>
      </c>
      <c r="B804" s="96" t="s">
        <v>104</v>
      </c>
      <c r="C804" s="116">
        <v>253.76</v>
      </c>
      <c r="D804" s="116">
        <v>895.72</v>
      </c>
      <c r="E804" s="116">
        <v>904.54</v>
      </c>
    </row>
    <row r="805" spans="1:5" x14ac:dyDescent="0.25">
      <c r="A805" s="150">
        <v>113</v>
      </c>
      <c r="B805" s="96" t="s">
        <v>105</v>
      </c>
      <c r="C805" s="116">
        <v>714.27</v>
      </c>
      <c r="D805" s="116">
        <v>971.58</v>
      </c>
      <c r="E805" s="116">
        <v>1231.45</v>
      </c>
    </row>
    <row r="806" spans="1:5" x14ac:dyDescent="0.25">
      <c r="A806" s="150">
        <v>114</v>
      </c>
      <c r="B806" s="96" t="s">
        <v>106</v>
      </c>
      <c r="C806" s="116">
        <v>5609.61</v>
      </c>
      <c r="D806" s="116">
        <v>6784.73</v>
      </c>
      <c r="E806" s="116">
        <v>1123.8699999999999</v>
      </c>
    </row>
    <row r="807" spans="1:5" x14ac:dyDescent="0.25">
      <c r="A807" s="150">
        <v>115</v>
      </c>
      <c r="B807" s="96" t="s">
        <v>107</v>
      </c>
      <c r="C807" s="116">
        <v>146.5</v>
      </c>
      <c r="D807" s="116">
        <v>137.74</v>
      </c>
      <c r="E807" s="116">
        <v>300.41000000000003</v>
      </c>
    </row>
    <row r="808" spans="1:5" x14ac:dyDescent="0.25">
      <c r="A808" s="150">
        <v>116</v>
      </c>
      <c r="B808" s="96" t="s">
        <v>108</v>
      </c>
      <c r="C808" s="116">
        <v>305.18</v>
      </c>
      <c r="D808" s="116">
        <v>610.96</v>
      </c>
      <c r="E808" s="116">
        <v>737.4</v>
      </c>
    </row>
    <row r="809" spans="1:5" x14ac:dyDescent="0.25">
      <c r="A809" s="150">
        <v>117</v>
      </c>
      <c r="B809" s="96" t="s">
        <v>109</v>
      </c>
      <c r="C809" s="116">
        <v>222.29</v>
      </c>
      <c r="D809" s="116">
        <v>331.49</v>
      </c>
      <c r="E809" s="116">
        <v>563.44000000000005</v>
      </c>
    </row>
    <row r="810" spans="1:5" x14ac:dyDescent="0.25">
      <c r="A810" s="150">
        <v>118</v>
      </c>
      <c r="B810" s="96" t="s">
        <v>110</v>
      </c>
      <c r="C810" s="116">
        <v>81.569999999999993</v>
      </c>
      <c r="D810" s="116">
        <v>404.59</v>
      </c>
      <c r="E810" s="116">
        <v>717.48</v>
      </c>
    </row>
    <row r="811" spans="1:5" x14ac:dyDescent="0.25">
      <c r="A811" s="150">
        <v>119</v>
      </c>
      <c r="B811" s="96" t="s">
        <v>111</v>
      </c>
      <c r="C811" s="116">
        <v>413.76</v>
      </c>
      <c r="D811" s="116">
        <v>676.79</v>
      </c>
      <c r="E811" s="116">
        <v>944.93</v>
      </c>
    </row>
    <row r="812" spans="1:5" x14ac:dyDescent="0.25">
      <c r="A812" s="150">
        <v>120</v>
      </c>
      <c r="B812" s="96" t="s">
        <v>112</v>
      </c>
      <c r="C812" s="116">
        <v>345.44</v>
      </c>
      <c r="D812" s="116">
        <v>315.08</v>
      </c>
      <c r="E812" s="116">
        <v>308.60000000000002</v>
      </c>
    </row>
    <row r="813" spans="1:5" x14ac:dyDescent="0.25">
      <c r="A813" s="150">
        <v>121</v>
      </c>
      <c r="B813" s="96" t="s">
        <v>113</v>
      </c>
      <c r="C813" s="116">
        <v>1294.21</v>
      </c>
      <c r="D813" s="116">
        <v>1028.6300000000001</v>
      </c>
      <c r="E813" s="116">
        <v>3014.48</v>
      </c>
    </row>
    <row r="814" spans="1:5" x14ac:dyDescent="0.25">
      <c r="A814" s="150">
        <v>122</v>
      </c>
      <c r="B814" s="96" t="s">
        <v>365</v>
      </c>
      <c r="C814" s="116">
        <v>32656.53</v>
      </c>
      <c r="D814" s="116">
        <v>3697.37</v>
      </c>
      <c r="E814" s="116">
        <v>1915.34</v>
      </c>
    </row>
    <row r="815" spans="1:5" x14ac:dyDescent="0.25">
      <c r="A815" s="150">
        <v>123</v>
      </c>
      <c r="B815" s="96" t="s">
        <v>366</v>
      </c>
      <c r="C815" s="116">
        <v>155.47</v>
      </c>
      <c r="D815" s="116">
        <v>60</v>
      </c>
      <c r="E815" s="116">
        <v>239.06</v>
      </c>
    </row>
    <row r="816" spans="1:5" x14ac:dyDescent="0.25">
      <c r="A816" s="150">
        <v>124</v>
      </c>
      <c r="B816" s="96" t="s">
        <v>367</v>
      </c>
      <c r="C816" s="116">
        <v>26.95</v>
      </c>
      <c r="D816" s="116">
        <v>88.64</v>
      </c>
      <c r="E816" s="116">
        <v>180.19</v>
      </c>
    </row>
    <row r="817" spans="1:5" x14ac:dyDescent="0.25">
      <c r="A817" s="150">
        <v>125</v>
      </c>
      <c r="B817" s="96" t="s">
        <v>368</v>
      </c>
      <c r="C817" s="116">
        <v>126.94</v>
      </c>
      <c r="D817" s="116">
        <v>96.5</v>
      </c>
      <c r="E817" s="116">
        <v>525.82000000000005</v>
      </c>
    </row>
    <row r="818" spans="1:5" x14ac:dyDescent="0.25">
      <c r="A818" s="150">
        <v>126</v>
      </c>
      <c r="B818" s="96" t="s">
        <v>369</v>
      </c>
      <c r="C818" s="116">
        <v>37.79</v>
      </c>
      <c r="D818" s="116">
        <v>211.25</v>
      </c>
      <c r="E818" s="116">
        <v>259.45999999999998</v>
      </c>
    </row>
    <row r="819" spans="1:5" x14ac:dyDescent="0.25">
      <c r="A819" s="150">
        <v>127</v>
      </c>
      <c r="B819" s="96" t="s">
        <v>370</v>
      </c>
      <c r="C819" s="116">
        <v>814.24</v>
      </c>
      <c r="D819" s="116">
        <v>1683.32</v>
      </c>
      <c r="E819" s="116">
        <v>2573.0700000000002</v>
      </c>
    </row>
    <row r="820" spans="1:5" x14ac:dyDescent="0.25">
      <c r="A820" s="150">
        <v>128</v>
      </c>
      <c r="B820" s="96" t="s">
        <v>371</v>
      </c>
      <c r="C820" s="116">
        <v>0</v>
      </c>
      <c r="D820" s="116">
        <v>0</v>
      </c>
      <c r="E820" s="116">
        <v>898.8</v>
      </c>
    </row>
    <row r="821" spans="1:5" x14ac:dyDescent="0.25">
      <c r="A821" s="150">
        <v>129</v>
      </c>
      <c r="B821" s="96" t="s">
        <v>372</v>
      </c>
      <c r="C821" s="116">
        <v>193.53</v>
      </c>
      <c r="D821" s="116">
        <v>105.84</v>
      </c>
      <c r="E821" s="116">
        <v>189.19</v>
      </c>
    </row>
    <row r="822" spans="1:5" x14ac:dyDescent="0.25">
      <c r="A822" s="150">
        <v>130</v>
      </c>
      <c r="B822" s="96" t="s">
        <v>373</v>
      </c>
      <c r="C822" s="116">
        <v>279.42</v>
      </c>
      <c r="D822" s="116">
        <v>206.86</v>
      </c>
      <c r="E822" s="116">
        <v>239.04</v>
      </c>
    </row>
    <row r="823" spans="1:5" x14ac:dyDescent="0.25">
      <c r="A823" s="150">
        <v>131</v>
      </c>
      <c r="B823" s="96" t="s">
        <v>426</v>
      </c>
      <c r="C823" s="116">
        <v>928.65</v>
      </c>
      <c r="D823" s="116">
        <v>23062.38</v>
      </c>
      <c r="E823" s="116">
        <v>18901.86</v>
      </c>
    </row>
    <row r="824" spans="1:5" x14ac:dyDescent="0.25">
      <c r="A824" s="150">
        <v>132</v>
      </c>
      <c r="B824" s="96" t="s">
        <v>299</v>
      </c>
      <c r="C824" s="116">
        <v>396.4</v>
      </c>
      <c r="D824" s="116">
        <v>613.59</v>
      </c>
      <c r="E824" s="116">
        <v>300.10000000000002</v>
      </c>
    </row>
    <row r="825" spans="1:5" x14ac:dyDescent="0.25">
      <c r="A825" s="150">
        <v>133</v>
      </c>
      <c r="B825" s="96" t="s">
        <v>300</v>
      </c>
      <c r="C825" s="116">
        <v>1949.96</v>
      </c>
      <c r="D825" s="116">
        <v>1628</v>
      </c>
      <c r="E825" s="116">
        <v>1650.97</v>
      </c>
    </row>
    <row r="826" spans="1:5" x14ac:dyDescent="0.25">
      <c r="A826" s="150">
        <v>134</v>
      </c>
      <c r="B826" s="96" t="s">
        <v>301</v>
      </c>
      <c r="C826" s="116">
        <v>865.3</v>
      </c>
      <c r="D826" s="116">
        <v>1654.79</v>
      </c>
      <c r="E826" s="116">
        <v>1977.86</v>
      </c>
    </row>
    <row r="827" spans="1:5" x14ac:dyDescent="0.25">
      <c r="A827" s="150">
        <v>135</v>
      </c>
      <c r="B827" s="96" t="s">
        <v>302</v>
      </c>
      <c r="C827" s="116">
        <v>0</v>
      </c>
      <c r="D827" s="116">
        <v>0</v>
      </c>
      <c r="E827" s="116">
        <v>0</v>
      </c>
    </row>
    <row r="828" spans="1:5" x14ac:dyDescent="0.25">
      <c r="A828" s="150">
        <v>136</v>
      </c>
      <c r="B828" s="96" t="s">
        <v>129</v>
      </c>
      <c r="C828" s="116">
        <v>440.41</v>
      </c>
      <c r="D828" s="116">
        <v>3245.47</v>
      </c>
      <c r="E828" s="116">
        <v>10097.879999999999</v>
      </c>
    </row>
    <row r="829" spans="1:5" x14ac:dyDescent="0.25">
      <c r="A829" s="150">
        <v>137</v>
      </c>
      <c r="B829" s="96" t="s">
        <v>130</v>
      </c>
      <c r="C829" s="116">
        <v>0</v>
      </c>
      <c r="D829" s="116">
        <v>0</v>
      </c>
      <c r="E829" s="116">
        <v>0</v>
      </c>
    </row>
    <row r="830" spans="1:5" x14ac:dyDescent="0.25">
      <c r="A830" s="150">
        <v>138</v>
      </c>
      <c r="B830" s="96" t="s">
        <v>131</v>
      </c>
      <c r="C830" s="116">
        <v>0</v>
      </c>
      <c r="D830" s="116">
        <v>484.64</v>
      </c>
      <c r="E830" s="116">
        <v>1553.74</v>
      </c>
    </row>
    <row r="831" spans="1:5" x14ac:dyDescent="0.25">
      <c r="A831" s="150">
        <v>139</v>
      </c>
      <c r="B831" s="96" t="s">
        <v>132</v>
      </c>
      <c r="C831" s="116">
        <v>136.1</v>
      </c>
      <c r="D831" s="116">
        <v>0</v>
      </c>
      <c r="E831" s="116">
        <v>0</v>
      </c>
    </row>
    <row r="832" spans="1:5" x14ac:dyDescent="0.25">
      <c r="A832" s="150">
        <v>140</v>
      </c>
      <c r="B832" s="96" t="s">
        <v>133</v>
      </c>
      <c r="C832" s="116">
        <v>642.08000000000004</v>
      </c>
      <c r="D832" s="116">
        <v>626.5</v>
      </c>
      <c r="E832" s="116">
        <v>1423.11</v>
      </c>
    </row>
    <row r="833" spans="1:5" x14ac:dyDescent="0.25">
      <c r="A833" s="150">
        <v>141</v>
      </c>
      <c r="B833" s="96" t="s">
        <v>134</v>
      </c>
      <c r="C833" s="116">
        <v>320.37</v>
      </c>
      <c r="D833" s="116">
        <v>0</v>
      </c>
      <c r="E833" s="116">
        <v>621.57000000000005</v>
      </c>
    </row>
    <row r="834" spans="1:5" x14ac:dyDescent="0.25">
      <c r="A834" s="150">
        <v>142</v>
      </c>
      <c r="B834" s="96" t="s">
        <v>135</v>
      </c>
      <c r="C834" s="116">
        <v>1052.3699999999999</v>
      </c>
      <c r="D834" s="116">
        <v>296.08</v>
      </c>
      <c r="E834" s="116">
        <v>0</v>
      </c>
    </row>
    <row r="835" spans="1:5" x14ac:dyDescent="0.25">
      <c r="A835" s="150">
        <v>143</v>
      </c>
      <c r="B835" s="96" t="s">
        <v>136</v>
      </c>
      <c r="C835" s="116">
        <v>114.82</v>
      </c>
      <c r="D835" s="116">
        <v>246.61</v>
      </c>
      <c r="E835" s="116">
        <v>54.72</v>
      </c>
    </row>
    <row r="836" spans="1:5" x14ac:dyDescent="0.25">
      <c r="A836" s="150">
        <v>144</v>
      </c>
      <c r="B836" s="96" t="s">
        <v>137</v>
      </c>
      <c r="C836" s="116">
        <v>0</v>
      </c>
      <c r="D836" s="116">
        <v>235.2</v>
      </c>
      <c r="E836" s="116">
        <v>0</v>
      </c>
    </row>
    <row r="837" spans="1:5" x14ac:dyDescent="0.25">
      <c r="A837" s="150">
        <v>145</v>
      </c>
      <c r="B837" s="96" t="s">
        <v>138</v>
      </c>
      <c r="C837" s="116">
        <v>160.47</v>
      </c>
      <c r="D837" s="116">
        <v>192.56</v>
      </c>
      <c r="E837" s="116">
        <v>309.26</v>
      </c>
    </row>
    <row r="838" spans="1:5" x14ac:dyDescent="0.25">
      <c r="A838" s="150">
        <v>146</v>
      </c>
      <c r="B838" s="96" t="s">
        <v>139</v>
      </c>
      <c r="C838" s="116">
        <v>214.97</v>
      </c>
      <c r="D838" s="116">
        <v>0</v>
      </c>
      <c r="E838" s="116">
        <v>27.3</v>
      </c>
    </row>
    <row r="839" spans="1:5" x14ac:dyDescent="0.25">
      <c r="A839" s="150">
        <v>147</v>
      </c>
      <c r="B839" s="96" t="s">
        <v>140</v>
      </c>
      <c r="C839" s="116">
        <v>0</v>
      </c>
      <c r="D839" s="116">
        <v>0.78</v>
      </c>
      <c r="E839" s="116">
        <v>0</v>
      </c>
    </row>
    <row r="840" spans="1:5" x14ac:dyDescent="0.25">
      <c r="A840" s="150">
        <v>148</v>
      </c>
      <c r="B840" s="96" t="s">
        <v>141</v>
      </c>
      <c r="C840" s="116">
        <v>4876.78</v>
      </c>
      <c r="D840" s="116">
        <v>5773.55</v>
      </c>
      <c r="E840" s="116">
        <v>3847.49</v>
      </c>
    </row>
    <row r="841" spans="1:5" x14ac:dyDescent="0.25">
      <c r="A841" s="150">
        <v>149</v>
      </c>
      <c r="B841" s="96" t="s">
        <v>385</v>
      </c>
      <c r="C841" s="116">
        <v>215.5</v>
      </c>
      <c r="D841" s="116">
        <v>633.79</v>
      </c>
      <c r="E841" s="116">
        <v>1273.4000000000001</v>
      </c>
    </row>
    <row r="842" spans="1:5" x14ac:dyDescent="0.25">
      <c r="A842" s="150">
        <v>150</v>
      </c>
      <c r="B842" s="96" t="s">
        <v>386</v>
      </c>
      <c r="C842" s="116">
        <v>1.44</v>
      </c>
      <c r="D842" s="116">
        <v>929.54</v>
      </c>
      <c r="E842" s="116">
        <v>180.72</v>
      </c>
    </row>
    <row r="843" spans="1:5" x14ac:dyDescent="0.25">
      <c r="A843" s="150">
        <v>151</v>
      </c>
      <c r="B843" s="96" t="s">
        <v>387</v>
      </c>
      <c r="C843" s="116">
        <v>164.64</v>
      </c>
      <c r="D843" s="116">
        <v>405.92</v>
      </c>
      <c r="E843" s="116">
        <v>571.54999999999995</v>
      </c>
    </row>
    <row r="844" spans="1:5" x14ac:dyDescent="0.25">
      <c r="A844" s="150">
        <v>152</v>
      </c>
      <c r="B844" s="96" t="s">
        <v>388</v>
      </c>
      <c r="C844" s="116">
        <v>446.02</v>
      </c>
      <c r="D844" s="116">
        <v>590.23</v>
      </c>
      <c r="E844" s="116">
        <v>668.77</v>
      </c>
    </row>
    <row r="845" spans="1:5" x14ac:dyDescent="0.25">
      <c r="A845" s="150">
        <v>153</v>
      </c>
      <c r="B845" s="96" t="s">
        <v>223</v>
      </c>
      <c r="C845" s="116">
        <v>23.67</v>
      </c>
      <c r="D845" s="116">
        <v>130.81</v>
      </c>
      <c r="E845" s="116">
        <v>200.55</v>
      </c>
    </row>
    <row r="846" spans="1:5" x14ac:dyDescent="0.25">
      <c r="A846" s="150">
        <v>154</v>
      </c>
      <c r="B846" s="96" t="s">
        <v>389</v>
      </c>
      <c r="C846" s="116">
        <v>1116.5899999999999</v>
      </c>
      <c r="D846" s="116">
        <v>1689.38</v>
      </c>
      <c r="E846" s="116">
        <v>343.86</v>
      </c>
    </row>
    <row r="847" spans="1:5" x14ac:dyDescent="0.25">
      <c r="A847" s="150">
        <v>155</v>
      </c>
      <c r="B847" s="96" t="s">
        <v>390</v>
      </c>
      <c r="C847" s="116">
        <v>247.92</v>
      </c>
      <c r="D847" s="116">
        <v>337.67</v>
      </c>
      <c r="E847" s="116">
        <v>482.44</v>
      </c>
    </row>
    <row r="848" spans="1:5" x14ac:dyDescent="0.25">
      <c r="A848" s="150">
        <v>156</v>
      </c>
      <c r="B848" s="96" t="s">
        <v>391</v>
      </c>
      <c r="C848" s="116">
        <v>282</v>
      </c>
      <c r="D848" s="116">
        <v>1677.04</v>
      </c>
      <c r="E848" s="116">
        <v>2375.35</v>
      </c>
    </row>
    <row r="849" spans="1:5" x14ac:dyDescent="0.25">
      <c r="A849" s="150">
        <v>157</v>
      </c>
      <c r="B849" s="96" t="s">
        <v>392</v>
      </c>
      <c r="C849" s="116">
        <v>225.94</v>
      </c>
      <c r="D849" s="116">
        <v>459.42</v>
      </c>
      <c r="E849" s="116">
        <v>451.29</v>
      </c>
    </row>
    <row r="850" spans="1:5" x14ac:dyDescent="0.25">
      <c r="A850" s="150">
        <v>158</v>
      </c>
      <c r="B850" s="96" t="s">
        <v>393</v>
      </c>
      <c r="C850" s="116">
        <v>1732.65</v>
      </c>
      <c r="D850" s="116">
        <v>3928.56</v>
      </c>
      <c r="E850" s="116">
        <v>4419.0200000000004</v>
      </c>
    </row>
    <row r="851" spans="1:5" x14ac:dyDescent="0.25">
      <c r="A851" s="150">
        <v>159</v>
      </c>
      <c r="B851" s="96" t="s">
        <v>421</v>
      </c>
      <c r="C851" s="116">
        <v>307.52</v>
      </c>
      <c r="D851" s="116">
        <v>342.02</v>
      </c>
      <c r="E851" s="116">
        <v>71.11</v>
      </c>
    </row>
    <row r="852" spans="1:5" x14ac:dyDescent="0.25">
      <c r="A852" s="150">
        <v>160</v>
      </c>
      <c r="B852" s="96" t="s">
        <v>394</v>
      </c>
      <c r="C852" s="116">
        <v>300.85000000000002</v>
      </c>
      <c r="D852" s="116">
        <v>260.25</v>
      </c>
      <c r="E852" s="116">
        <v>227.36</v>
      </c>
    </row>
    <row r="853" spans="1:5" x14ac:dyDescent="0.25">
      <c r="A853" s="150">
        <v>161</v>
      </c>
      <c r="B853" s="96" t="s">
        <v>395</v>
      </c>
      <c r="C853" s="116">
        <v>102.23</v>
      </c>
      <c r="D853" s="116">
        <v>251.66</v>
      </c>
      <c r="E853" s="116">
        <v>322.13</v>
      </c>
    </row>
    <row r="854" spans="1:5" x14ac:dyDescent="0.25">
      <c r="A854" s="150">
        <v>162</v>
      </c>
      <c r="B854" s="96" t="s">
        <v>396</v>
      </c>
      <c r="C854" s="116">
        <v>91.82</v>
      </c>
      <c r="D854" s="116">
        <v>266.45</v>
      </c>
      <c r="E854" s="116">
        <v>126.65</v>
      </c>
    </row>
    <row r="855" spans="1:5" x14ac:dyDescent="0.25">
      <c r="A855" s="150">
        <v>163</v>
      </c>
      <c r="B855" s="96" t="s">
        <v>397</v>
      </c>
      <c r="C855" s="116">
        <v>106.24</v>
      </c>
      <c r="D855" s="116">
        <v>46.26</v>
      </c>
      <c r="E855" s="116">
        <v>61.85</v>
      </c>
    </row>
    <row r="856" spans="1:5" x14ac:dyDescent="0.25">
      <c r="A856" s="150">
        <v>164</v>
      </c>
      <c r="B856" s="96" t="s">
        <v>398</v>
      </c>
      <c r="C856" s="116">
        <v>73.930000000000007</v>
      </c>
      <c r="D856" s="116">
        <v>250.97</v>
      </c>
      <c r="E856" s="116">
        <v>244.11</v>
      </c>
    </row>
    <row r="857" spans="1:5" x14ac:dyDescent="0.25">
      <c r="A857" s="150">
        <v>165</v>
      </c>
      <c r="B857" s="96" t="s">
        <v>399</v>
      </c>
      <c r="C857" s="116">
        <v>561.79999999999995</v>
      </c>
      <c r="D857" s="116">
        <v>634.88</v>
      </c>
      <c r="E857" s="116">
        <v>571.04999999999995</v>
      </c>
    </row>
    <row r="858" spans="1:5" x14ac:dyDescent="0.25">
      <c r="A858" s="150">
        <v>166</v>
      </c>
      <c r="B858" s="96" t="s">
        <v>400</v>
      </c>
      <c r="C858" s="116">
        <v>64.540000000000006</v>
      </c>
      <c r="D858" s="116">
        <v>265.22000000000003</v>
      </c>
      <c r="E858" s="116">
        <v>625.99</v>
      </c>
    </row>
    <row r="859" spans="1:5" x14ac:dyDescent="0.25">
      <c r="A859" s="150">
        <v>167</v>
      </c>
      <c r="B859" s="96" t="s">
        <v>160</v>
      </c>
      <c r="C859" s="116">
        <v>0</v>
      </c>
      <c r="D859" s="116">
        <v>16857.439999999999</v>
      </c>
      <c r="E859" s="116">
        <v>9282.27</v>
      </c>
    </row>
    <row r="860" spans="1:5" x14ac:dyDescent="0.25">
      <c r="A860" s="150">
        <v>168</v>
      </c>
      <c r="B860" s="96" t="s">
        <v>161</v>
      </c>
      <c r="C860" s="116">
        <v>151</v>
      </c>
      <c r="D860" s="116">
        <v>0</v>
      </c>
      <c r="E860" s="116">
        <v>305.2</v>
      </c>
    </row>
    <row r="861" spans="1:5" x14ac:dyDescent="0.25">
      <c r="A861" s="150">
        <v>169</v>
      </c>
      <c r="B861" s="96" t="s">
        <v>162</v>
      </c>
      <c r="C861" s="116">
        <v>1637.67</v>
      </c>
      <c r="D861" s="116">
        <v>1133.1500000000001</v>
      </c>
      <c r="E861" s="116">
        <v>0</v>
      </c>
    </row>
    <row r="862" spans="1:5" x14ac:dyDescent="0.25">
      <c r="A862" s="150">
        <v>170</v>
      </c>
      <c r="B862" s="96" t="s">
        <v>163</v>
      </c>
      <c r="C862" s="116">
        <v>0</v>
      </c>
      <c r="D862" s="116">
        <v>1310.6600000000001</v>
      </c>
      <c r="E862" s="116">
        <v>1025.82</v>
      </c>
    </row>
    <row r="863" spans="1:5" x14ac:dyDescent="0.25">
      <c r="A863" s="150">
        <v>171</v>
      </c>
      <c r="B863" s="96" t="s">
        <v>164</v>
      </c>
      <c r="C863" s="116">
        <v>611.51</v>
      </c>
      <c r="D863" s="116">
        <v>1642.92</v>
      </c>
      <c r="E863" s="116">
        <v>1737.7</v>
      </c>
    </row>
    <row r="864" spans="1:5" x14ac:dyDescent="0.25">
      <c r="A864" s="150">
        <v>172</v>
      </c>
      <c r="B864" s="96" t="s">
        <v>165</v>
      </c>
      <c r="C864" s="116">
        <v>0</v>
      </c>
      <c r="D864" s="116">
        <v>316.89</v>
      </c>
      <c r="E864" s="116">
        <v>0</v>
      </c>
    </row>
    <row r="865" spans="1:5" x14ac:dyDescent="0.25">
      <c r="A865" s="150">
        <v>173</v>
      </c>
      <c r="B865" s="96" t="s">
        <v>166</v>
      </c>
      <c r="C865" s="116">
        <v>0</v>
      </c>
      <c r="D865" s="116">
        <v>950.89</v>
      </c>
      <c r="E865" s="116">
        <v>1412.58</v>
      </c>
    </row>
    <row r="866" spans="1:5" x14ac:dyDescent="0.25">
      <c r="A866" s="150">
        <v>174</v>
      </c>
      <c r="B866" s="96" t="s">
        <v>167</v>
      </c>
      <c r="C866" s="116">
        <v>0</v>
      </c>
      <c r="D866" s="116">
        <v>2209.71</v>
      </c>
      <c r="E866" s="116">
        <v>1680.23</v>
      </c>
    </row>
    <row r="867" spans="1:5" x14ac:dyDescent="0.25">
      <c r="A867" s="150">
        <v>175</v>
      </c>
      <c r="B867" s="96" t="s">
        <v>444</v>
      </c>
      <c r="C867" s="116">
        <v>7.46</v>
      </c>
      <c r="D867" s="116">
        <v>704.33</v>
      </c>
      <c r="E867" s="116">
        <v>697.66</v>
      </c>
    </row>
    <row r="868" spans="1:5" x14ac:dyDescent="0.25">
      <c r="A868" s="150">
        <v>176</v>
      </c>
      <c r="B868" s="96" t="s">
        <v>169</v>
      </c>
      <c r="C868" s="116">
        <v>209.99</v>
      </c>
      <c r="D868" s="116">
        <v>2354.42</v>
      </c>
      <c r="E868" s="116">
        <v>1868.11</v>
      </c>
    </row>
    <row r="869" spans="1:5" x14ac:dyDescent="0.25">
      <c r="A869" s="150">
        <v>177</v>
      </c>
      <c r="B869" s="96" t="s">
        <v>170</v>
      </c>
      <c r="C869" s="116">
        <v>644.01</v>
      </c>
      <c r="D869" s="116">
        <v>0</v>
      </c>
      <c r="E869" s="116">
        <v>0</v>
      </c>
    </row>
    <row r="870" spans="1:5" x14ac:dyDescent="0.25">
      <c r="A870" s="150">
        <v>178</v>
      </c>
      <c r="B870" s="96" t="s">
        <v>423</v>
      </c>
      <c r="C870" s="116">
        <v>0</v>
      </c>
      <c r="D870" s="116">
        <v>0</v>
      </c>
      <c r="E870" s="116">
        <v>0</v>
      </c>
    </row>
    <row r="871" spans="1:5" x14ac:dyDescent="0.25">
      <c r="A871" s="150">
        <v>179</v>
      </c>
      <c r="B871" s="96" t="s">
        <v>452</v>
      </c>
      <c r="C871" s="116">
        <v>1870.52</v>
      </c>
      <c r="D871" s="116">
        <v>2164.7600000000002</v>
      </c>
      <c r="E871" s="116">
        <v>302.92</v>
      </c>
    </row>
    <row r="872" spans="1:5" x14ac:dyDescent="0.25">
      <c r="A872" s="150">
        <v>180</v>
      </c>
      <c r="B872" s="96" t="s">
        <v>453</v>
      </c>
      <c r="C872" s="116">
        <v>177.31</v>
      </c>
      <c r="D872" s="116">
        <v>729.93</v>
      </c>
      <c r="E872" s="116">
        <v>1198.46</v>
      </c>
    </row>
    <row r="873" spans="1:5" x14ac:dyDescent="0.25">
      <c r="A873" s="150">
        <v>181</v>
      </c>
      <c r="B873" s="96" t="s">
        <v>454</v>
      </c>
      <c r="C873" s="116">
        <v>0</v>
      </c>
      <c r="D873" s="116">
        <v>837.69</v>
      </c>
      <c r="E873" s="116">
        <v>412.17</v>
      </c>
    </row>
    <row r="874" spans="1:5" x14ac:dyDescent="0.25">
      <c r="A874" s="150">
        <v>182</v>
      </c>
      <c r="B874" s="96" t="s">
        <v>434</v>
      </c>
      <c r="C874" s="116">
        <v>422.35</v>
      </c>
      <c r="D874" s="116">
        <v>1356.79</v>
      </c>
      <c r="E874" s="116">
        <v>1396.49</v>
      </c>
    </row>
    <row r="875" spans="1:5" x14ac:dyDescent="0.25">
      <c r="A875" s="150">
        <v>183</v>
      </c>
      <c r="B875" s="96" t="s">
        <v>446</v>
      </c>
      <c r="C875" s="116">
        <v>0</v>
      </c>
      <c r="D875" s="116">
        <v>2171.36</v>
      </c>
      <c r="E875" s="116">
        <v>5970.74</v>
      </c>
    </row>
    <row r="876" spans="1:5" x14ac:dyDescent="0.25">
      <c r="A876" s="150">
        <v>184</v>
      </c>
      <c r="B876" s="96" t="s">
        <v>177</v>
      </c>
      <c r="C876" s="116">
        <v>1950.89</v>
      </c>
      <c r="D876" s="116">
        <v>2128.88</v>
      </c>
      <c r="E876" s="116">
        <v>2744.38</v>
      </c>
    </row>
    <row r="877" spans="1:5" x14ac:dyDescent="0.25">
      <c r="A877" s="150">
        <v>185</v>
      </c>
      <c r="B877" s="96" t="s">
        <v>178</v>
      </c>
      <c r="C877" s="116">
        <v>0</v>
      </c>
      <c r="D877" s="116">
        <v>0</v>
      </c>
      <c r="E877" s="116">
        <v>0</v>
      </c>
    </row>
    <row r="878" spans="1:5" x14ac:dyDescent="0.25">
      <c r="A878" s="150">
        <v>186</v>
      </c>
      <c r="B878" s="96" t="s">
        <v>179</v>
      </c>
      <c r="C878" s="116">
        <v>0</v>
      </c>
      <c r="D878" s="116">
        <v>0</v>
      </c>
      <c r="E878" s="116">
        <v>28.78</v>
      </c>
    </row>
    <row r="879" spans="1:5" x14ac:dyDescent="0.25">
      <c r="A879" s="150">
        <v>187</v>
      </c>
      <c r="B879" s="96" t="s">
        <v>180</v>
      </c>
      <c r="C879" s="116">
        <v>665.68</v>
      </c>
      <c r="D879" s="116">
        <v>1172.32</v>
      </c>
      <c r="E879" s="116">
        <v>1740.2</v>
      </c>
    </row>
    <row r="880" spans="1:5" x14ac:dyDescent="0.25">
      <c r="A880" s="150">
        <v>188</v>
      </c>
      <c r="B880" s="96" t="s">
        <v>181</v>
      </c>
      <c r="C880" s="116">
        <v>0</v>
      </c>
      <c r="D880" s="116">
        <v>2554.17</v>
      </c>
      <c r="E880" s="116">
        <v>0</v>
      </c>
    </row>
    <row r="881" spans="1:6" x14ac:dyDescent="0.25">
      <c r="A881" s="150">
        <v>189</v>
      </c>
      <c r="B881" s="96" t="s">
        <v>182</v>
      </c>
      <c r="C881" s="116">
        <v>0</v>
      </c>
      <c r="D881" s="116">
        <v>1584.9</v>
      </c>
      <c r="E881" s="116">
        <v>1517.61</v>
      </c>
    </row>
    <row r="882" spans="1:6" x14ac:dyDescent="0.25">
      <c r="A882" s="150">
        <v>190</v>
      </c>
      <c r="B882" s="96" t="s">
        <v>183</v>
      </c>
      <c r="C882" s="116">
        <v>377.69</v>
      </c>
      <c r="D882" s="116">
        <v>595.51</v>
      </c>
      <c r="E882" s="116">
        <v>628.08000000000004</v>
      </c>
    </row>
    <row r="883" spans="1:6" x14ac:dyDescent="0.25">
      <c r="A883" s="150">
        <v>191</v>
      </c>
      <c r="B883" s="96" t="s">
        <v>184</v>
      </c>
      <c r="C883" s="116">
        <v>1136.74</v>
      </c>
      <c r="D883" s="116">
        <v>2752.33</v>
      </c>
      <c r="E883" s="116">
        <v>2731.04</v>
      </c>
    </row>
    <row r="884" spans="1:6" x14ac:dyDescent="0.25">
      <c r="A884" s="150">
        <v>192</v>
      </c>
      <c r="B884" s="96" t="s">
        <v>185</v>
      </c>
      <c r="C884" s="116">
        <v>699.99</v>
      </c>
      <c r="D884" s="116">
        <v>1074.72</v>
      </c>
      <c r="E884" s="116">
        <v>898.56</v>
      </c>
    </row>
    <row r="885" spans="1:6" x14ac:dyDescent="0.25">
      <c r="A885" s="150">
        <v>193</v>
      </c>
      <c r="B885" s="96" t="s">
        <v>186</v>
      </c>
      <c r="C885" s="116">
        <v>0</v>
      </c>
      <c r="D885" s="116">
        <v>0</v>
      </c>
      <c r="E885" s="116">
        <v>168</v>
      </c>
    </row>
    <row r="886" spans="1:6" x14ac:dyDescent="0.25">
      <c r="A886" s="150">
        <v>194</v>
      </c>
      <c r="B886" s="96" t="s">
        <v>187</v>
      </c>
      <c r="C886" s="116">
        <v>0</v>
      </c>
      <c r="D886" s="116">
        <v>202.9</v>
      </c>
      <c r="E886" s="116">
        <v>0</v>
      </c>
    </row>
    <row r="887" spans="1:6" x14ac:dyDescent="0.25">
      <c r="A887" s="150">
        <v>195</v>
      </c>
      <c r="B887" s="96" t="s">
        <v>403</v>
      </c>
      <c r="C887" s="116">
        <v>975.13</v>
      </c>
      <c r="D887" s="116">
        <v>0</v>
      </c>
      <c r="E887" s="116">
        <v>205.54</v>
      </c>
    </row>
    <row r="888" spans="1:6" x14ac:dyDescent="0.25">
      <c r="A888" s="150">
        <v>196</v>
      </c>
      <c r="B888" s="96" t="s">
        <v>405</v>
      </c>
      <c r="C888" s="116">
        <v>147.46</v>
      </c>
      <c r="D888" s="116">
        <v>0</v>
      </c>
      <c r="E888" s="116">
        <v>77.239999999999995</v>
      </c>
    </row>
    <row r="889" spans="1:6" x14ac:dyDescent="0.25">
      <c r="A889" s="150">
        <v>197</v>
      </c>
      <c r="B889" s="96" t="s">
        <v>406</v>
      </c>
      <c r="C889" s="116">
        <v>288.7</v>
      </c>
      <c r="D889" s="116">
        <v>0</v>
      </c>
      <c r="E889" s="116">
        <v>2.69</v>
      </c>
    </row>
    <row r="890" spans="1:6" x14ac:dyDescent="0.25">
      <c r="A890" s="150">
        <v>198</v>
      </c>
      <c r="B890" s="96" t="s">
        <v>407</v>
      </c>
      <c r="C890" s="116">
        <v>0</v>
      </c>
      <c r="D890" s="116">
        <v>0</v>
      </c>
      <c r="E890" s="116">
        <v>2.9</v>
      </c>
    </row>
    <row r="891" spans="1:6" x14ac:dyDescent="0.25">
      <c r="A891" s="150">
        <v>199</v>
      </c>
      <c r="B891" s="96" t="s">
        <v>408</v>
      </c>
      <c r="C891" s="116">
        <v>0</v>
      </c>
      <c r="D891" s="116">
        <v>0</v>
      </c>
      <c r="E891" s="116">
        <v>2</v>
      </c>
    </row>
    <row r="892" spans="1:6" x14ac:dyDescent="0.25">
      <c r="A892" s="150">
        <v>200</v>
      </c>
      <c r="B892" s="96" t="s">
        <v>455</v>
      </c>
      <c r="C892" s="116">
        <v>0</v>
      </c>
      <c r="D892" s="116">
        <v>0</v>
      </c>
      <c r="E892" s="116">
        <v>0</v>
      </c>
    </row>
    <row r="893" spans="1:6" x14ac:dyDescent="0.25">
      <c r="A893" s="150">
        <v>201</v>
      </c>
      <c r="B893" s="96" t="s">
        <v>410</v>
      </c>
      <c r="C893" s="116">
        <v>3873.33</v>
      </c>
      <c r="D893" s="116">
        <v>2351.81</v>
      </c>
      <c r="E893" s="116">
        <v>2122.44</v>
      </c>
      <c r="F893" s="23"/>
    </row>
    <row r="894" spans="1:6" x14ac:dyDescent="0.25">
      <c r="A894" s="150">
        <v>202</v>
      </c>
      <c r="B894" s="96" t="s">
        <v>544</v>
      </c>
      <c r="C894" s="116">
        <v>0</v>
      </c>
      <c r="D894" s="116">
        <v>0</v>
      </c>
      <c r="E894" s="116">
        <v>0</v>
      </c>
    </row>
    <row r="895" spans="1:6" ht="15.75" customHeight="1" x14ac:dyDescent="0.25">
      <c r="A895" s="150">
        <v>203</v>
      </c>
      <c r="B895" s="96" t="s">
        <v>571</v>
      </c>
      <c r="C895" s="116">
        <v>11137.98</v>
      </c>
      <c r="D895" s="116">
        <v>6428.24</v>
      </c>
      <c r="E895" s="116">
        <v>8229.57</v>
      </c>
    </row>
    <row r="896" spans="1:6" ht="15.75" customHeight="1" x14ac:dyDescent="0.25">
      <c r="A896" s="150">
        <v>204</v>
      </c>
      <c r="B896" s="96" t="s">
        <v>572</v>
      </c>
      <c r="C896" s="116">
        <v>15.57</v>
      </c>
      <c r="D896" s="116">
        <v>13.98</v>
      </c>
      <c r="E896" s="116">
        <v>23.28</v>
      </c>
    </row>
    <row r="897" spans="1:5" ht="15.75" customHeight="1" x14ac:dyDescent="0.25">
      <c r="A897" s="150">
        <v>205</v>
      </c>
      <c r="B897" s="96" t="s">
        <v>573</v>
      </c>
      <c r="C897" s="116">
        <v>0</v>
      </c>
      <c r="D897" s="116">
        <v>0</v>
      </c>
      <c r="E897" s="116">
        <v>0</v>
      </c>
    </row>
    <row r="898" spans="1:5" ht="15.75" customHeight="1" x14ac:dyDescent="0.25">
      <c r="A898" s="150">
        <v>206</v>
      </c>
      <c r="B898" s="96" t="s">
        <v>574</v>
      </c>
      <c r="C898" s="116">
        <v>57.63</v>
      </c>
      <c r="D898" s="116">
        <v>13.85</v>
      </c>
      <c r="E898" s="116">
        <v>18.96</v>
      </c>
    </row>
    <row r="899" spans="1:5" ht="15.75" customHeight="1" x14ac:dyDescent="0.25">
      <c r="A899" s="150">
        <v>207</v>
      </c>
      <c r="B899" s="96" t="s">
        <v>575</v>
      </c>
      <c r="C899" s="116">
        <v>0</v>
      </c>
      <c r="D899" s="116">
        <v>542</v>
      </c>
      <c r="E899" s="116">
        <v>430.6</v>
      </c>
    </row>
    <row r="900" spans="1:5" ht="15.75" customHeight="1" x14ac:dyDescent="0.25">
      <c r="A900" s="150">
        <v>208</v>
      </c>
      <c r="B900" s="96" t="s">
        <v>585</v>
      </c>
      <c r="C900" s="116">
        <v>5108.22</v>
      </c>
      <c r="D900" s="116">
        <v>5295.4</v>
      </c>
      <c r="E900" s="116">
        <v>7317.96</v>
      </c>
    </row>
    <row r="901" spans="1:5" ht="15.75" customHeight="1" x14ac:dyDescent="0.25">
      <c r="A901" s="150">
        <v>209</v>
      </c>
      <c r="B901" s="96" t="s">
        <v>595</v>
      </c>
      <c r="C901" s="116">
        <v>130.09</v>
      </c>
      <c r="D901" s="116">
        <v>559.16999999999996</v>
      </c>
      <c r="E901" s="116">
        <v>690.66</v>
      </c>
    </row>
    <row r="902" spans="1:5" ht="15.75" customHeight="1" x14ac:dyDescent="0.25">
      <c r="A902" s="150">
        <v>210</v>
      </c>
      <c r="B902" s="96" t="s">
        <v>596</v>
      </c>
      <c r="C902" s="116">
        <v>48.44</v>
      </c>
      <c r="D902" s="116">
        <v>267.42</v>
      </c>
      <c r="E902" s="116">
        <v>364.17</v>
      </c>
    </row>
    <row r="903" spans="1:5" ht="15.75" customHeight="1" x14ac:dyDescent="0.25">
      <c r="A903" s="150">
        <v>211</v>
      </c>
      <c r="B903" s="96" t="s">
        <v>597</v>
      </c>
      <c r="C903" s="116">
        <v>60.51</v>
      </c>
      <c r="D903" s="116">
        <v>175.46</v>
      </c>
      <c r="E903" s="116">
        <v>71.5</v>
      </c>
    </row>
    <row r="904" spans="1:5" ht="15.75" customHeight="1" x14ac:dyDescent="0.25">
      <c r="A904" s="150">
        <v>212</v>
      </c>
      <c r="B904" s="96" t="s">
        <v>586</v>
      </c>
      <c r="C904" s="116">
        <v>22.52</v>
      </c>
      <c r="D904" s="116">
        <v>63.67</v>
      </c>
      <c r="E904" s="116">
        <v>13.78</v>
      </c>
    </row>
    <row r="905" spans="1:5" ht="15.75" customHeight="1" x14ac:dyDescent="0.25">
      <c r="A905" s="150">
        <v>213</v>
      </c>
      <c r="B905" s="96" t="s">
        <v>598</v>
      </c>
      <c r="C905" s="116">
        <v>1571.28</v>
      </c>
      <c r="D905" s="116">
        <v>2228.2800000000002</v>
      </c>
      <c r="E905" s="116">
        <v>687.92</v>
      </c>
    </row>
    <row r="906" spans="1:5" ht="15.75" customHeight="1" x14ac:dyDescent="0.25">
      <c r="A906" s="150">
        <v>214</v>
      </c>
      <c r="B906" s="96" t="s">
        <v>599</v>
      </c>
      <c r="C906" s="116">
        <v>399.94</v>
      </c>
      <c r="D906" s="116">
        <v>597.44000000000005</v>
      </c>
      <c r="E906" s="116">
        <v>270.25</v>
      </c>
    </row>
    <row r="907" spans="1:5" ht="15.75" customHeight="1" x14ac:dyDescent="0.25">
      <c r="A907" s="150">
        <v>215</v>
      </c>
      <c r="B907" s="96" t="s">
        <v>600</v>
      </c>
      <c r="C907" s="116">
        <v>17.010000000000002</v>
      </c>
      <c r="D907" s="116">
        <v>33.619999999999997</v>
      </c>
      <c r="E907" s="116">
        <v>38.74</v>
      </c>
    </row>
    <row r="908" spans="1:5" ht="15.75" customHeight="1" x14ac:dyDescent="0.25">
      <c r="A908" s="150">
        <v>216</v>
      </c>
      <c r="B908" s="96" t="s">
        <v>587</v>
      </c>
      <c r="C908" s="116">
        <v>537.09</v>
      </c>
      <c r="D908" s="116">
        <v>350.89</v>
      </c>
      <c r="E908" s="116">
        <v>484.24</v>
      </c>
    </row>
    <row r="909" spans="1:5" ht="15.75" customHeight="1" x14ac:dyDescent="0.25">
      <c r="A909" s="150">
        <v>217</v>
      </c>
      <c r="B909" s="96" t="s">
        <v>601</v>
      </c>
      <c r="C909" s="116">
        <v>102.09</v>
      </c>
      <c r="D909" s="116">
        <v>60.91</v>
      </c>
      <c r="E909" s="116">
        <v>122.67</v>
      </c>
    </row>
    <row r="910" spans="1:5" ht="15.75" customHeight="1" x14ac:dyDescent="0.25">
      <c r="A910" s="150">
        <v>218</v>
      </c>
      <c r="B910" s="96" t="s">
        <v>602</v>
      </c>
      <c r="C910" s="116">
        <v>0.03</v>
      </c>
      <c r="D910" s="116">
        <v>186.6</v>
      </c>
      <c r="E910" s="116">
        <v>274.89999999999998</v>
      </c>
    </row>
    <row r="911" spans="1:5" ht="15.75" customHeight="1" x14ac:dyDescent="0.25">
      <c r="A911" s="150">
        <v>219</v>
      </c>
      <c r="B911" s="96" t="s">
        <v>603</v>
      </c>
      <c r="C911" s="116">
        <v>76.42</v>
      </c>
      <c r="D911" s="116">
        <v>259.56</v>
      </c>
      <c r="E911" s="116">
        <v>137.87</v>
      </c>
    </row>
    <row r="912" spans="1:5" ht="15.75" customHeight="1" x14ac:dyDescent="0.25">
      <c r="A912" s="150">
        <v>220</v>
      </c>
      <c r="B912" s="96" t="s">
        <v>604</v>
      </c>
      <c r="C912" s="116">
        <v>48.08</v>
      </c>
      <c r="D912" s="116">
        <v>214.39</v>
      </c>
      <c r="E912" s="116">
        <v>425.87</v>
      </c>
    </row>
    <row r="913" spans="1:5" ht="15.75" customHeight="1" x14ac:dyDescent="0.25">
      <c r="A913" s="150">
        <v>221</v>
      </c>
      <c r="B913" s="96" t="s">
        <v>605</v>
      </c>
      <c r="C913" s="116">
        <v>43.05</v>
      </c>
      <c r="D913" s="116">
        <v>30.25</v>
      </c>
      <c r="E913" s="116">
        <v>404.98</v>
      </c>
    </row>
    <row r="914" spans="1:5" ht="15.75" customHeight="1" x14ac:dyDescent="0.25">
      <c r="A914" s="150">
        <v>222</v>
      </c>
      <c r="B914" s="96" t="s">
        <v>606</v>
      </c>
      <c r="C914" s="116">
        <v>36.450000000000003</v>
      </c>
      <c r="D914" s="116">
        <v>68.81</v>
      </c>
      <c r="E914" s="116">
        <v>49.09</v>
      </c>
    </row>
    <row r="915" spans="1:5" ht="15.75" customHeight="1" x14ac:dyDescent="0.25">
      <c r="A915" s="150">
        <v>223</v>
      </c>
      <c r="B915" s="96" t="s">
        <v>607</v>
      </c>
      <c r="C915" s="116">
        <v>1517.52</v>
      </c>
      <c r="D915" s="116">
        <v>759.38</v>
      </c>
      <c r="E915" s="116">
        <v>120.71</v>
      </c>
    </row>
    <row r="916" spans="1:5" ht="15.75" customHeight="1" x14ac:dyDescent="0.25">
      <c r="A916" s="150">
        <v>224</v>
      </c>
      <c r="B916" s="96" t="s">
        <v>608</v>
      </c>
      <c r="C916" s="116">
        <v>329.56</v>
      </c>
      <c r="D916" s="116">
        <v>938.83</v>
      </c>
      <c r="E916" s="116">
        <v>982.16</v>
      </c>
    </row>
    <row r="917" spans="1:5" ht="15.75" customHeight="1" x14ac:dyDescent="0.25">
      <c r="A917" s="150">
        <v>225</v>
      </c>
      <c r="B917" s="96" t="s">
        <v>609</v>
      </c>
      <c r="C917" s="116">
        <v>2.4900000000000002</v>
      </c>
      <c r="D917" s="116">
        <v>414.94</v>
      </c>
      <c r="E917" s="116">
        <v>461.8</v>
      </c>
    </row>
    <row r="918" spans="1:5" ht="15.75" customHeight="1" x14ac:dyDescent="0.25">
      <c r="A918" s="150">
        <v>226</v>
      </c>
      <c r="B918" s="96" t="s">
        <v>590</v>
      </c>
      <c r="C918" s="116">
        <v>2.0099999999999998</v>
      </c>
      <c r="D918" s="116">
        <v>198.62</v>
      </c>
      <c r="E918" s="116">
        <v>428.21</v>
      </c>
    </row>
    <row r="919" spans="1:5" ht="15.75" customHeight="1" x14ac:dyDescent="0.25">
      <c r="A919" s="150">
        <v>227</v>
      </c>
      <c r="B919" s="96" t="s">
        <v>610</v>
      </c>
      <c r="C919" s="116">
        <v>10.98</v>
      </c>
      <c r="D919" s="116">
        <v>400.93</v>
      </c>
      <c r="E919" s="116">
        <v>-79.16</v>
      </c>
    </row>
    <row r="920" spans="1:5" ht="15.75" customHeight="1" x14ac:dyDescent="0.25">
      <c r="A920" s="150">
        <v>228</v>
      </c>
      <c r="B920" s="96" t="s">
        <v>611</v>
      </c>
      <c r="C920" s="116">
        <v>3208.67</v>
      </c>
      <c r="D920" s="116">
        <v>3893.58</v>
      </c>
      <c r="E920" s="116">
        <v>2503.12</v>
      </c>
    </row>
    <row r="921" spans="1:5" ht="15.75" customHeight="1" x14ac:dyDescent="0.25">
      <c r="A921" s="150">
        <v>229</v>
      </c>
      <c r="B921" s="96" t="s">
        <v>589</v>
      </c>
      <c r="C921" s="116">
        <v>221.58</v>
      </c>
      <c r="D921" s="116">
        <v>833.6</v>
      </c>
      <c r="E921" s="116">
        <v>1482.01</v>
      </c>
    </row>
    <row r="922" spans="1:5" ht="18.75" x14ac:dyDescent="0.25">
      <c r="A922" s="150"/>
      <c r="B922" s="99" t="s">
        <v>200</v>
      </c>
      <c r="C922" s="151">
        <f>C692+C481+C251+C21+C19+C17+C15+C13+C11+C9+C7</f>
        <v>17341026.232900001</v>
      </c>
      <c r="D922" s="151">
        <f t="shared" ref="D922:E922" si="2">D692+D481+D251+D21+D19+D17+D15+D13+D11+D9+D7</f>
        <v>11106762.88369</v>
      </c>
      <c r="E922" s="151">
        <f t="shared" si="2"/>
        <v>12601519.463059999</v>
      </c>
    </row>
    <row r="924" spans="1:5" x14ac:dyDescent="0.25">
      <c r="C924" s="115"/>
      <c r="D924" s="115"/>
      <c r="E924" s="115">
        <f>E925/C925*100</f>
        <v>14.828844090854359</v>
      </c>
    </row>
    <row r="925" spans="1:5" x14ac:dyDescent="0.25">
      <c r="C925" s="115">
        <f>SUM(C922:E922)</f>
        <v>41049308.57965</v>
      </c>
      <c r="D925" s="5">
        <f>34962170.61/C925*100</f>
        <v>85.171155909145639</v>
      </c>
      <c r="E925" s="115">
        <f>C925-34962170.61</f>
        <v>6087137.9696500003</v>
      </c>
    </row>
  </sheetData>
  <autoFilter ref="A6:E922"/>
  <mergeCells count="3">
    <mergeCell ref="B1:E1"/>
    <mergeCell ref="B3:E3"/>
    <mergeCell ref="B5:E5"/>
  </mergeCells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2"/>
  <sheetViews>
    <sheetView view="pageBreakPreview" zoomScaleNormal="85" zoomScaleSheetLayoutView="100" workbookViewId="0">
      <pane xSplit="1" ySplit="5" topLeftCell="B576" activePane="bottomRight" state="frozen"/>
      <selection pane="topRight" activeCell="B1" sqref="B1"/>
      <selection pane="bottomLeft" activeCell="A7" sqref="A7"/>
      <selection pane="bottomRight" activeCell="B1" sqref="B1:E1"/>
    </sheetView>
  </sheetViews>
  <sheetFormatPr defaultColWidth="9.140625" defaultRowHeight="12.75" x14ac:dyDescent="0.25"/>
  <cols>
    <col min="1" max="1" width="7.28515625" style="44" customWidth="1"/>
    <col min="2" max="2" width="98.140625" style="45" customWidth="1"/>
    <col min="3" max="3" width="18.28515625" style="45" customWidth="1"/>
    <col min="4" max="4" width="15.140625" style="45" customWidth="1"/>
    <col min="5" max="5" width="20.28515625" style="45" customWidth="1"/>
    <col min="6" max="7" width="9.140625" style="45"/>
    <col min="8" max="8" width="15" style="45" customWidth="1"/>
    <col min="9" max="9" width="9.140625" style="45"/>
    <col min="10" max="10" width="14.28515625" style="45" customWidth="1"/>
    <col min="11" max="11" width="9.140625" style="45"/>
    <col min="12" max="12" width="13.28515625" style="45" customWidth="1"/>
    <col min="13" max="16384" width="9.140625" style="45"/>
  </cols>
  <sheetData>
    <row r="1" spans="1:13" ht="18.75" x14ac:dyDescent="0.25">
      <c r="B1" s="207" t="s">
        <v>553</v>
      </c>
      <c r="C1" s="208"/>
      <c r="D1" s="208"/>
      <c r="E1" s="208"/>
    </row>
    <row r="2" spans="1:13" x14ac:dyDescent="0.25">
      <c r="B2" s="46"/>
    </row>
    <row r="3" spans="1:13" ht="15.75" x14ac:dyDescent="0.25">
      <c r="B3" s="209" t="s">
        <v>554</v>
      </c>
      <c r="C3" s="210"/>
      <c r="D3" s="210"/>
      <c r="E3" s="210"/>
    </row>
    <row r="4" spans="1:13" x14ac:dyDescent="0.25">
      <c r="B4" s="46"/>
    </row>
    <row r="5" spans="1:13" ht="15.75" x14ac:dyDescent="0.25">
      <c r="A5" s="47"/>
      <c r="B5" s="211" t="s">
        <v>195</v>
      </c>
      <c r="C5" s="212"/>
      <c r="D5" s="212"/>
      <c r="E5" s="212"/>
    </row>
    <row r="6" spans="1:13" ht="15.75" x14ac:dyDescent="0.25">
      <c r="A6" s="48"/>
      <c r="B6" s="204" t="s">
        <v>199</v>
      </c>
      <c r="C6" s="205"/>
      <c r="D6" s="205"/>
      <c r="E6" s="206"/>
      <c r="H6" s="45">
        <v>1</v>
      </c>
      <c r="I6" s="45">
        <v>1</v>
      </c>
      <c r="J6" s="45">
        <v>1</v>
      </c>
    </row>
    <row r="7" spans="1:13" ht="15.75" x14ac:dyDescent="0.25">
      <c r="A7" s="48">
        <v>1</v>
      </c>
      <c r="B7" s="49" t="s">
        <v>21</v>
      </c>
      <c r="C7" s="50">
        <v>8050488</v>
      </c>
      <c r="D7" s="25">
        <v>3355749.88</v>
      </c>
      <c r="E7" s="25">
        <v>4685207.72</v>
      </c>
    </row>
    <row r="8" spans="1:13" ht="15.75" x14ac:dyDescent="0.25">
      <c r="A8" s="48">
        <v>2</v>
      </c>
      <c r="B8" s="51" t="s">
        <v>1</v>
      </c>
      <c r="C8" s="50">
        <v>2430</v>
      </c>
      <c r="D8" s="50">
        <v>1299.1300000000001</v>
      </c>
      <c r="E8" s="50">
        <v>0</v>
      </c>
    </row>
    <row r="9" spans="1:13" ht="15.75" x14ac:dyDescent="0.25">
      <c r="A9" s="48">
        <v>3</v>
      </c>
      <c r="B9" s="51" t="s">
        <v>22</v>
      </c>
      <c r="C9" s="50">
        <v>9603.4699999999993</v>
      </c>
      <c r="D9" s="50">
        <v>2153.23</v>
      </c>
      <c r="E9" s="50">
        <v>4197.1000000000004</v>
      </c>
    </row>
    <row r="10" spans="1:13" ht="15.75" x14ac:dyDescent="0.25">
      <c r="A10" s="48">
        <v>4</v>
      </c>
      <c r="B10" s="51" t="s">
        <v>629</v>
      </c>
      <c r="C10" s="50">
        <v>497.03</v>
      </c>
      <c r="D10" s="25">
        <v>0</v>
      </c>
      <c r="E10" s="25">
        <v>0</v>
      </c>
      <c r="K10" s="52"/>
      <c r="M10" s="53"/>
    </row>
    <row r="11" spans="1:13" ht="15.75" x14ac:dyDescent="0.25">
      <c r="A11" s="48">
        <v>5</v>
      </c>
      <c r="B11" s="51" t="s">
        <v>630</v>
      </c>
      <c r="C11" s="50">
        <v>549.5</v>
      </c>
      <c r="D11" s="25">
        <v>0</v>
      </c>
      <c r="E11" s="25">
        <v>0</v>
      </c>
      <c r="K11" s="52"/>
      <c r="M11" s="53"/>
    </row>
    <row r="12" spans="1:13" ht="15.75" x14ac:dyDescent="0.25">
      <c r="A12" s="48">
        <v>6</v>
      </c>
      <c r="B12" s="51" t="s">
        <v>37</v>
      </c>
      <c r="C12" s="50">
        <v>35</v>
      </c>
      <c r="D12" s="50">
        <v>13.05</v>
      </c>
      <c r="E12" s="50">
        <v>2957.97</v>
      </c>
      <c r="K12" s="52"/>
      <c r="M12" s="53"/>
    </row>
    <row r="13" spans="1:13" ht="15.75" x14ac:dyDescent="0.25">
      <c r="A13" s="48">
        <v>7</v>
      </c>
      <c r="B13" s="51" t="s">
        <v>56</v>
      </c>
      <c r="C13" s="50">
        <v>217001.15</v>
      </c>
      <c r="D13" s="50">
        <v>4736.91</v>
      </c>
      <c r="E13" s="50">
        <v>350</v>
      </c>
      <c r="K13" s="52"/>
      <c r="M13" s="53"/>
    </row>
    <row r="14" spans="1:13" ht="15.75" x14ac:dyDescent="0.25">
      <c r="A14" s="48">
        <v>8</v>
      </c>
      <c r="B14" s="51" t="s">
        <v>98</v>
      </c>
      <c r="C14" s="50">
        <v>0</v>
      </c>
      <c r="D14" s="25">
        <v>1536.42</v>
      </c>
      <c r="E14" s="25">
        <v>2361.85</v>
      </c>
      <c r="K14" s="52"/>
      <c r="M14" s="53"/>
    </row>
    <row r="15" spans="1:13" ht="15.75" x14ac:dyDescent="0.25">
      <c r="A15" s="48">
        <v>9</v>
      </c>
      <c r="B15" s="51" t="s">
        <v>85</v>
      </c>
      <c r="C15" s="50">
        <v>125</v>
      </c>
      <c r="D15" s="25">
        <v>0</v>
      </c>
      <c r="E15" s="25">
        <v>132.84</v>
      </c>
      <c r="K15" s="52"/>
      <c r="M15" s="53"/>
    </row>
    <row r="16" spans="1:13" ht="15.75" x14ac:dyDescent="0.25">
      <c r="A16" s="48">
        <v>10</v>
      </c>
      <c r="B16" s="51" t="s">
        <v>87</v>
      </c>
      <c r="C16" s="50">
        <v>495</v>
      </c>
      <c r="D16" s="25">
        <v>0</v>
      </c>
      <c r="E16" s="25">
        <v>68</v>
      </c>
      <c r="K16" s="52"/>
      <c r="M16" s="53"/>
    </row>
    <row r="17" spans="1:13" ht="15.75" x14ac:dyDescent="0.25">
      <c r="A17" s="48">
        <v>11</v>
      </c>
      <c r="B17" s="51" t="s">
        <v>89</v>
      </c>
      <c r="C17" s="50">
        <v>225</v>
      </c>
      <c r="D17" s="25">
        <v>321</v>
      </c>
      <c r="E17" s="25">
        <v>120</v>
      </c>
      <c r="K17" s="52"/>
      <c r="M17" s="53"/>
    </row>
    <row r="18" spans="1:13" ht="15.75" x14ac:dyDescent="0.25">
      <c r="A18" s="48">
        <v>12</v>
      </c>
      <c r="B18" s="51" t="s">
        <v>518</v>
      </c>
      <c r="C18" s="50">
        <v>0</v>
      </c>
      <c r="D18" s="25">
        <v>90</v>
      </c>
      <c r="E18" s="25">
        <v>0</v>
      </c>
      <c r="K18" s="52"/>
      <c r="M18" s="53"/>
    </row>
    <row r="19" spans="1:13" ht="15.75" x14ac:dyDescent="0.25">
      <c r="A19" s="48">
        <v>13</v>
      </c>
      <c r="B19" s="51" t="s">
        <v>91</v>
      </c>
      <c r="C19" s="50">
        <v>0</v>
      </c>
      <c r="D19" s="25">
        <v>250</v>
      </c>
      <c r="E19" s="25">
        <v>347.26</v>
      </c>
      <c r="H19" s="54"/>
      <c r="I19" s="54"/>
      <c r="J19" s="54"/>
      <c r="K19" s="55"/>
      <c r="L19" s="54"/>
      <c r="M19" s="54"/>
    </row>
    <row r="20" spans="1:13" ht="15.75" x14ac:dyDescent="0.25">
      <c r="A20" s="48">
        <v>14</v>
      </c>
      <c r="B20" s="51" t="s">
        <v>94</v>
      </c>
      <c r="C20" s="50">
        <v>0</v>
      </c>
      <c r="D20" s="25">
        <v>0</v>
      </c>
      <c r="E20" s="25">
        <v>65</v>
      </c>
      <c r="H20" s="56"/>
      <c r="I20" s="54"/>
      <c r="J20" s="56"/>
      <c r="K20" s="55"/>
      <c r="L20" s="56"/>
      <c r="M20" s="54"/>
    </row>
    <row r="21" spans="1:13" ht="15.75" x14ac:dyDescent="0.25">
      <c r="A21" s="48">
        <v>15</v>
      </c>
      <c r="B21" s="51" t="s">
        <v>95</v>
      </c>
      <c r="C21" s="50">
        <v>90</v>
      </c>
      <c r="D21" s="25">
        <v>390</v>
      </c>
      <c r="E21" s="25">
        <v>0</v>
      </c>
      <c r="H21" s="56"/>
      <c r="I21" s="54"/>
      <c r="J21" s="56"/>
      <c r="K21" s="55"/>
      <c r="L21" s="56"/>
      <c r="M21" s="54"/>
    </row>
    <row r="22" spans="1:13" ht="15.75" x14ac:dyDescent="0.25">
      <c r="A22" s="48">
        <v>16</v>
      </c>
      <c r="B22" s="51" t="s">
        <v>96</v>
      </c>
      <c r="C22" s="50">
        <v>0</v>
      </c>
      <c r="D22" s="25">
        <v>558.9</v>
      </c>
      <c r="E22" s="25">
        <v>275</v>
      </c>
      <c r="H22" s="53"/>
      <c r="I22" s="54"/>
      <c r="J22" s="53"/>
      <c r="K22" s="55"/>
      <c r="L22" s="53"/>
      <c r="M22" s="54"/>
    </row>
    <row r="23" spans="1:13" ht="15.75" x14ac:dyDescent="0.25">
      <c r="A23" s="48">
        <v>17</v>
      </c>
      <c r="B23" s="51" t="s">
        <v>97</v>
      </c>
      <c r="C23" s="50">
        <v>0</v>
      </c>
      <c r="D23" s="25">
        <v>0</v>
      </c>
      <c r="E23" s="25">
        <v>70</v>
      </c>
      <c r="H23" s="56"/>
      <c r="I23" s="54"/>
      <c r="J23" s="56"/>
      <c r="K23" s="54"/>
      <c r="L23" s="56"/>
      <c r="M23" s="54"/>
    </row>
    <row r="24" spans="1:13" ht="15.75" x14ac:dyDescent="0.25">
      <c r="A24" s="48">
        <v>18</v>
      </c>
      <c r="B24" s="51" t="s">
        <v>99</v>
      </c>
      <c r="C24" s="50">
        <v>0</v>
      </c>
      <c r="D24" s="50">
        <v>123.63</v>
      </c>
      <c r="E24" s="50">
        <v>17920</v>
      </c>
      <c r="H24" s="57"/>
      <c r="I24" s="54"/>
      <c r="J24" s="57"/>
      <c r="K24" s="54"/>
      <c r="L24" s="57"/>
      <c r="M24" s="54"/>
    </row>
    <row r="25" spans="1:13" ht="15.75" x14ac:dyDescent="0.25">
      <c r="A25" s="48">
        <v>19</v>
      </c>
      <c r="B25" s="51" t="s">
        <v>113</v>
      </c>
      <c r="C25" s="50">
        <v>0</v>
      </c>
      <c r="D25" s="50">
        <v>0</v>
      </c>
      <c r="E25" s="50">
        <v>1200</v>
      </c>
      <c r="H25" s="54"/>
      <c r="I25" s="54"/>
      <c r="J25" s="54"/>
      <c r="K25" s="54"/>
      <c r="L25" s="54"/>
      <c r="M25" s="54"/>
    </row>
    <row r="26" spans="1:13" ht="15.75" x14ac:dyDescent="0.25">
      <c r="A26" s="48">
        <v>20</v>
      </c>
      <c r="B26" s="51" t="s">
        <v>160</v>
      </c>
      <c r="C26" s="50">
        <v>89908.93</v>
      </c>
      <c r="D26" s="50">
        <v>69893.42</v>
      </c>
      <c r="E26" s="50">
        <v>162795.42000000001</v>
      </c>
    </row>
    <row r="27" spans="1:13" ht="15.75" x14ac:dyDescent="0.25">
      <c r="A27" s="48">
        <v>21</v>
      </c>
      <c r="B27" s="51" t="s">
        <v>170</v>
      </c>
      <c r="C27" s="50">
        <v>0</v>
      </c>
      <c r="D27" s="50">
        <v>0</v>
      </c>
      <c r="E27" s="50">
        <v>582.88</v>
      </c>
    </row>
    <row r="28" spans="1:13" ht="15.75" x14ac:dyDescent="0.25">
      <c r="A28" s="48">
        <v>22</v>
      </c>
      <c r="B28" s="51" t="s">
        <v>176</v>
      </c>
      <c r="C28" s="50">
        <v>400.6</v>
      </c>
      <c r="D28" s="50">
        <v>0</v>
      </c>
      <c r="E28" s="50">
        <v>1825</v>
      </c>
    </row>
    <row r="29" spans="1:13" ht="15.75" x14ac:dyDescent="0.25">
      <c r="A29" s="48">
        <v>23</v>
      </c>
      <c r="B29" s="51" t="s">
        <v>177</v>
      </c>
      <c r="C29" s="50">
        <v>0</v>
      </c>
      <c r="D29" s="50">
        <v>287</v>
      </c>
      <c r="E29" s="50">
        <v>0</v>
      </c>
    </row>
    <row r="30" spans="1:13" ht="15.75" x14ac:dyDescent="0.25">
      <c r="A30" s="48">
        <v>24</v>
      </c>
      <c r="B30" s="51" t="s">
        <v>409</v>
      </c>
      <c r="C30" s="50">
        <v>0</v>
      </c>
      <c r="D30" s="50">
        <v>0</v>
      </c>
      <c r="E30" s="50">
        <v>297.27</v>
      </c>
    </row>
    <row r="31" spans="1:13" ht="15.75" x14ac:dyDescent="0.25">
      <c r="A31" s="48">
        <v>25</v>
      </c>
      <c r="B31" s="51" t="s">
        <v>571</v>
      </c>
      <c r="C31" s="50">
        <v>938.68</v>
      </c>
      <c r="D31" s="50">
        <v>0</v>
      </c>
      <c r="E31" s="50">
        <v>0</v>
      </c>
    </row>
    <row r="32" spans="1:13" ht="18.75" x14ac:dyDescent="0.25">
      <c r="A32" s="48"/>
      <c r="B32" s="58" t="s">
        <v>206</v>
      </c>
      <c r="C32" s="59">
        <f>SUM(C7:C31)</f>
        <v>8372787.3599999994</v>
      </c>
      <c r="D32" s="59">
        <f t="shared" ref="D32:E32" si="0">SUM(D7:D31)</f>
        <v>3437402.5699999994</v>
      </c>
      <c r="E32" s="59">
        <f t="shared" si="0"/>
        <v>4880773.3099999977</v>
      </c>
      <c r="H32" s="175">
        <f>C32/C$611*100</f>
        <v>52.766999621886782</v>
      </c>
      <c r="I32" s="175">
        <f t="shared" ref="I32:J32" si="1">D32/D$611*100</f>
        <v>34.661678603357771</v>
      </c>
      <c r="J32" s="175">
        <f t="shared" si="1"/>
        <v>34.863227374621538</v>
      </c>
    </row>
    <row r="33" spans="1:10" ht="15.75" x14ac:dyDescent="0.25">
      <c r="A33" s="48"/>
      <c r="B33" s="204" t="s">
        <v>201</v>
      </c>
      <c r="C33" s="205"/>
      <c r="D33" s="205"/>
      <c r="E33" s="206"/>
      <c r="H33" s="45">
        <v>1</v>
      </c>
      <c r="I33" s="45">
        <v>1</v>
      </c>
      <c r="J33" s="45">
        <v>1</v>
      </c>
    </row>
    <row r="34" spans="1:10" ht="15.75" x14ac:dyDescent="0.25">
      <c r="A34" s="48">
        <v>1</v>
      </c>
      <c r="B34" s="49" t="s">
        <v>21</v>
      </c>
      <c r="C34" s="25">
        <v>3043</v>
      </c>
      <c r="D34" s="25">
        <v>97855.1</v>
      </c>
      <c r="E34" s="25">
        <v>424947.65</v>
      </c>
    </row>
    <row r="35" spans="1:10" ht="15.75" x14ac:dyDescent="0.25">
      <c r="A35" s="48">
        <v>2</v>
      </c>
      <c r="B35" s="49" t="s">
        <v>490</v>
      </c>
      <c r="C35" s="25">
        <v>7494.73</v>
      </c>
      <c r="D35" s="25">
        <v>1239.47</v>
      </c>
      <c r="E35" s="25">
        <v>30703.599999999999</v>
      </c>
    </row>
    <row r="36" spans="1:10" ht="15.75" x14ac:dyDescent="0.25">
      <c r="A36" s="48">
        <v>3</v>
      </c>
      <c r="B36" s="49" t="s">
        <v>491</v>
      </c>
      <c r="C36" s="25">
        <v>332.34</v>
      </c>
      <c r="D36" s="25">
        <v>717.94</v>
      </c>
      <c r="E36" s="25">
        <v>0</v>
      </c>
    </row>
    <row r="37" spans="1:10" ht="15.75" x14ac:dyDescent="0.25">
      <c r="A37" s="48">
        <v>4</v>
      </c>
      <c r="B37" s="49" t="s">
        <v>492</v>
      </c>
      <c r="C37" s="25">
        <v>1299.21</v>
      </c>
      <c r="D37" s="25">
        <v>0</v>
      </c>
      <c r="E37" s="25">
        <v>0</v>
      </c>
    </row>
    <row r="38" spans="1:10" ht="15.75" x14ac:dyDescent="0.25">
      <c r="A38" s="48">
        <v>5</v>
      </c>
      <c r="B38" s="49" t="s">
        <v>499</v>
      </c>
      <c r="C38" s="25">
        <v>172.39</v>
      </c>
      <c r="D38" s="25">
        <v>298.18</v>
      </c>
      <c r="E38" s="25">
        <v>300</v>
      </c>
    </row>
    <row r="39" spans="1:10" ht="15.75" x14ac:dyDescent="0.25">
      <c r="A39" s="48">
        <v>6</v>
      </c>
      <c r="B39" s="60" t="s">
        <v>675</v>
      </c>
      <c r="C39" s="25">
        <v>1712.69</v>
      </c>
      <c r="D39" s="25">
        <v>1585.65</v>
      </c>
      <c r="E39" s="25">
        <v>0</v>
      </c>
    </row>
    <row r="40" spans="1:10" ht="15.75" x14ac:dyDescent="0.25">
      <c r="A40" s="48">
        <v>7</v>
      </c>
      <c r="B40" s="60" t="s">
        <v>641</v>
      </c>
      <c r="C40" s="25">
        <v>299.83999999999997</v>
      </c>
      <c r="D40" s="25">
        <v>201.61</v>
      </c>
      <c r="E40" s="25">
        <v>567.54999999999995</v>
      </c>
    </row>
    <row r="41" spans="1:10" ht="15.75" x14ac:dyDescent="0.25">
      <c r="A41" s="48">
        <v>8</v>
      </c>
      <c r="B41" s="60" t="s">
        <v>642</v>
      </c>
      <c r="C41" s="25">
        <v>299.91000000000003</v>
      </c>
      <c r="D41" s="25">
        <v>0</v>
      </c>
      <c r="E41" s="25">
        <v>0</v>
      </c>
    </row>
    <row r="42" spans="1:10" ht="15.75" x14ac:dyDescent="0.25">
      <c r="A42" s="48">
        <v>9</v>
      </c>
      <c r="B42" s="60" t="s">
        <v>647</v>
      </c>
      <c r="C42" s="61">
        <v>250</v>
      </c>
      <c r="D42" s="61">
        <v>749.71</v>
      </c>
      <c r="E42" s="61">
        <v>834.96</v>
      </c>
    </row>
    <row r="43" spans="1:10" ht="15.75" x14ac:dyDescent="0.25">
      <c r="A43" s="48">
        <v>10</v>
      </c>
      <c r="B43" s="60" t="s">
        <v>650</v>
      </c>
      <c r="C43" s="61">
        <v>0</v>
      </c>
      <c r="D43" s="61">
        <v>0</v>
      </c>
      <c r="E43" s="25">
        <v>5183.43</v>
      </c>
    </row>
    <row r="44" spans="1:10" ht="15.75" x14ac:dyDescent="0.25">
      <c r="A44" s="48">
        <v>11</v>
      </c>
      <c r="B44" s="60" t="s">
        <v>160</v>
      </c>
      <c r="C44" s="61">
        <v>0</v>
      </c>
      <c r="D44" s="61">
        <v>298</v>
      </c>
      <c r="E44" s="61">
        <v>0</v>
      </c>
    </row>
    <row r="45" spans="1:10" ht="15.75" x14ac:dyDescent="0.25">
      <c r="A45" s="48">
        <v>12</v>
      </c>
      <c r="B45" s="62" t="s">
        <v>171</v>
      </c>
      <c r="C45" s="63">
        <v>598.24</v>
      </c>
      <c r="D45" s="63">
        <v>0</v>
      </c>
      <c r="E45" s="63">
        <v>0</v>
      </c>
    </row>
    <row r="46" spans="1:10" ht="15.75" x14ac:dyDescent="0.25">
      <c r="A46" s="48">
        <v>13</v>
      </c>
      <c r="B46" s="62" t="s">
        <v>180</v>
      </c>
      <c r="C46" s="63">
        <v>0</v>
      </c>
      <c r="D46" s="63">
        <v>0</v>
      </c>
      <c r="E46" s="63">
        <v>1055.9100000000001</v>
      </c>
    </row>
    <row r="47" spans="1:10" ht="18.75" x14ac:dyDescent="0.25">
      <c r="A47" s="48"/>
      <c r="B47" s="58" t="s">
        <v>206</v>
      </c>
      <c r="C47" s="59">
        <f>SUM(C34:C46)</f>
        <v>15502.349999999999</v>
      </c>
      <c r="D47" s="59">
        <f t="shared" ref="D47:E47" si="2">SUM(D34:D46)</f>
        <v>102945.66</v>
      </c>
      <c r="E47" s="59">
        <f t="shared" si="2"/>
        <v>463593.1</v>
      </c>
      <c r="H47" s="175">
        <f>C47/C$611*100</f>
        <v>9.7698945574124368E-2</v>
      </c>
      <c r="I47" s="175">
        <f t="shared" ref="I47" si="3">D47/D$611*100</f>
        <v>1.038071423950365</v>
      </c>
      <c r="J47" s="175">
        <f t="shared" ref="J47" si="4">E47/E$611*100</f>
        <v>3.3114325595682432</v>
      </c>
    </row>
    <row r="48" spans="1:10" ht="15.75" x14ac:dyDescent="0.25">
      <c r="A48" s="48"/>
      <c r="B48" s="204" t="s">
        <v>202</v>
      </c>
      <c r="C48" s="205"/>
      <c r="D48" s="205"/>
      <c r="E48" s="206"/>
      <c r="H48" s="45">
        <v>1</v>
      </c>
      <c r="I48" s="45">
        <v>1</v>
      </c>
      <c r="J48" s="45">
        <v>1</v>
      </c>
    </row>
    <row r="49" spans="1:5" ht="15.75" x14ac:dyDescent="0.25">
      <c r="A49" s="48">
        <v>1</v>
      </c>
      <c r="B49" s="49" t="s">
        <v>21</v>
      </c>
      <c r="C49" s="25">
        <v>1331562.5</v>
      </c>
      <c r="D49" s="25">
        <v>1135315.78</v>
      </c>
      <c r="E49" s="25">
        <v>2369385.75</v>
      </c>
    </row>
    <row r="50" spans="1:5" ht="15.75" x14ac:dyDescent="0.25">
      <c r="A50" s="48">
        <v>2</v>
      </c>
      <c r="B50" s="49" t="s">
        <v>35</v>
      </c>
      <c r="C50" s="25">
        <v>11239</v>
      </c>
      <c r="D50" s="25">
        <v>73055.06</v>
      </c>
      <c r="E50" s="25">
        <v>5593.16</v>
      </c>
    </row>
    <row r="51" spans="1:5" ht="15.75" x14ac:dyDescent="0.25">
      <c r="A51" s="48">
        <v>3</v>
      </c>
      <c r="B51" s="49" t="s">
        <v>490</v>
      </c>
      <c r="C51" s="25">
        <v>3100</v>
      </c>
      <c r="D51" s="25">
        <v>10095.969999999999</v>
      </c>
      <c r="E51" s="25">
        <v>8434.57</v>
      </c>
    </row>
    <row r="52" spans="1:5" ht="15.75" x14ac:dyDescent="0.25">
      <c r="A52" s="48">
        <v>5</v>
      </c>
      <c r="B52" s="49" t="s">
        <v>492</v>
      </c>
      <c r="C52" s="25">
        <v>2513.0700000000002</v>
      </c>
      <c r="D52" s="25">
        <v>5885.77</v>
      </c>
      <c r="E52" s="25">
        <v>6532.73</v>
      </c>
    </row>
    <row r="53" spans="1:5" ht="15.75" x14ac:dyDescent="0.25">
      <c r="A53" s="48">
        <v>6</v>
      </c>
      <c r="B53" s="49" t="s">
        <v>493</v>
      </c>
      <c r="C53" s="25">
        <v>344.71</v>
      </c>
      <c r="D53" s="25">
        <v>0</v>
      </c>
      <c r="E53" s="25">
        <v>0</v>
      </c>
    </row>
    <row r="54" spans="1:5" ht="15.75" x14ac:dyDescent="0.25">
      <c r="A54" s="48">
        <v>12</v>
      </c>
      <c r="B54" s="49" t="s">
        <v>499</v>
      </c>
      <c r="C54" s="25">
        <v>198.89</v>
      </c>
      <c r="D54" s="25">
        <v>294.33</v>
      </c>
      <c r="E54" s="25">
        <v>0</v>
      </c>
    </row>
    <row r="55" spans="1:5" ht="15.75" x14ac:dyDescent="0.25">
      <c r="A55" s="48">
        <v>13</v>
      </c>
      <c r="B55" s="51" t="s">
        <v>1</v>
      </c>
      <c r="C55" s="25">
        <v>50491.15</v>
      </c>
      <c r="D55" s="25">
        <v>14984.4</v>
      </c>
      <c r="E55" s="25">
        <v>124622.26</v>
      </c>
    </row>
    <row r="56" spans="1:5" ht="15.75" x14ac:dyDescent="0.25">
      <c r="A56" s="48">
        <v>14</v>
      </c>
      <c r="B56" s="51" t="s">
        <v>2</v>
      </c>
      <c r="C56" s="25">
        <v>13634.35</v>
      </c>
      <c r="D56" s="25">
        <v>15942.77</v>
      </c>
      <c r="E56" s="25">
        <v>4342.6400000000003</v>
      </c>
    </row>
    <row r="57" spans="1:5" ht="15.75" x14ac:dyDescent="0.25">
      <c r="A57" s="48">
        <v>15</v>
      </c>
      <c r="B57" s="51" t="s">
        <v>3</v>
      </c>
      <c r="C57" s="25">
        <v>11167.7</v>
      </c>
      <c r="D57" s="25">
        <v>3856.73</v>
      </c>
      <c r="E57" s="25">
        <v>1509.65</v>
      </c>
    </row>
    <row r="58" spans="1:5" ht="15.75" x14ac:dyDescent="0.25">
      <c r="A58" s="48">
        <v>16</v>
      </c>
      <c r="B58" s="51" t="s">
        <v>4</v>
      </c>
      <c r="C58" s="25">
        <v>1037.6400000000001</v>
      </c>
      <c r="D58" s="25">
        <v>675.73</v>
      </c>
      <c r="E58" s="25">
        <v>2441</v>
      </c>
    </row>
    <row r="59" spans="1:5" ht="15.75" x14ac:dyDescent="0.25">
      <c r="A59" s="48">
        <v>17</v>
      </c>
      <c r="B59" s="51" t="s">
        <v>5</v>
      </c>
      <c r="C59" s="25">
        <v>1224.6400000000001</v>
      </c>
      <c r="D59" s="25">
        <v>0</v>
      </c>
      <c r="E59" s="25">
        <v>2822.66</v>
      </c>
    </row>
    <row r="60" spans="1:5" ht="15.75" x14ac:dyDescent="0.25">
      <c r="A60" s="48">
        <v>18</v>
      </c>
      <c r="B60" s="51" t="s">
        <v>6</v>
      </c>
      <c r="C60" s="25">
        <v>1462.4</v>
      </c>
      <c r="D60" s="25">
        <v>1509.07</v>
      </c>
      <c r="E60" s="25">
        <v>1481.53</v>
      </c>
    </row>
    <row r="61" spans="1:5" ht="15.75" x14ac:dyDescent="0.25">
      <c r="A61" s="48">
        <v>19</v>
      </c>
      <c r="B61" s="51" t="s">
        <v>8</v>
      </c>
      <c r="C61" s="25">
        <v>0</v>
      </c>
      <c r="D61" s="25">
        <v>0</v>
      </c>
      <c r="E61" s="25">
        <v>350.8</v>
      </c>
    </row>
    <row r="62" spans="1:5" ht="15.75" x14ac:dyDescent="0.25">
      <c r="A62" s="48">
        <v>20</v>
      </c>
      <c r="B62" s="51" t="s">
        <v>461</v>
      </c>
      <c r="C62" s="25">
        <v>2313.61</v>
      </c>
      <c r="D62" s="25">
        <v>1443.56</v>
      </c>
      <c r="E62" s="25">
        <v>1893.34</v>
      </c>
    </row>
    <row r="63" spans="1:5" ht="15.75" x14ac:dyDescent="0.25">
      <c r="A63" s="48">
        <v>21</v>
      </c>
      <c r="B63" s="51" t="s">
        <v>22</v>
      </c>
      <c r="C63" s="25">
        <v>117404.37</v>
      </c>
      <c r="D63" s="25">
        <v>36701.81</v>
      </c>
      <c r="E63" s="25">
        <v>108734.08</v>
      </c>
    </row>
    <row r="64" spans="1:5" ht="15.75" x14ac:dyDescent="0.25">
      <c r="A64" s="48">
        <v>22</v>
      </c>
      <c r="B64" s="51" t="s">
        <v>629</v>
      </c>
      <c r="C64" s="25">
        <v>4400.34</v>
      </c>
      <c r="D64" s="25">
        <v>1825.83</v>
      </c>
      <c r="E64" s="25">
        <v>5741.37</v>
      </c>
    </row>
    <row r="65" spans="1:5" ht="15.75" x14ac:dyDescent="0.25">
      <c r="A65" s="48">
        <v>23</v>
      </c>
      <c r="B65" s="51" t="s">
        <v>631</v>
      </c>
      <c r="C65" s="25">
        <v>2354.71</v>
      </c>
      <c r="D65" s="25">
        <v>0</v>
      </c>
      <c r="E65" s="25">
        <v>6105.84</v>
      </c>
    </row>
    <row r="66" spans="1:5" ht="15.75" x14ac:dyDescent="0.25">
      <c r="A66" s="48">
        <v>24</v>
      </c>
      <c r="B66" s="51" t="s">
        <v>632</v>
      </c>
      <c r="C66" s="25">
        <v>0</v>
      </c>
      <c r="D66" s="25">
        <v>1466.92</v>
      </c>
      <c r="E66" s="25">
        <v>0</v>
      </c>
    </row>
    <row r="67" spans="1:5" ht="15.75" x14ac:dyDescent="0.25">
      <c r="A67" s="48">
        <v>25</v>
      </c>
      <c r="B67" s="51" t="s">
        <v>633</v>
      </c>
      <c r="C67" s="25">
        <v>0</v>
      </c>
      <c r="D67" s="25">
        <v>210</v>
      </c>
      <c r="E67" s="25">
        <v>0</v>
      </c>
    </row>
    <row r="68" spans="1:5" ht="15.75" x14ac:dyDescent="0.25">
      <c r="A68" s="48">
        <v>26</v>
      </c>
      <c r="B68" s="51" t="s">
        <v>634</v>
      </c>
      <c r="C68" s="25">
        <v>1253.2</v>
      </c>
      <c r="D68" s="25">
        <v>0</v>
      </c>
      <c r="E68" s="25">
        <v>0</v>
      </c>
    </row>
    <row r="69" spans="1:5" ht="15.75" x14ac:dyDescent="0.25">
      <c r="A69" s="48">
        <v>27</v>
      </c>
      <c r="B69" s="51" t="s">
        <v>635</v>
      </c>
      <c r="C69" s="25">
        <v>5318.87</v>
      </c>
      <c r="D69" s="25">
        <v>0</v>
      </c>
      <c r="E69" s="25">
        <v>0</v>
      </c>
    </row>
    <row r="70" spans="1:5" ht="15.75" x14ac:dyDescent="0.25">
      <c r="A70" s="48">
        <v>28</v>
      </c>
      <c r="B70" s="51" t="s">
        <v>636</v>
      </c>
      <c r="C70" s="25">
        <v>488.76</v>
      </c>
      <c r="D70" s="25">
        <v>679.13</v>
      </c>
      <c r="E70" s="25">
        <v>0</v>
      </c>
    </row>
    <row r="71" spans="1:5" ht="15.75" x14ac:dyDescent="0.25">
      <c r="A71" s="48">
        <v>29</v>
      </c>
      <c r="B71" s="51" t="s">
        <v>37</v>
      </c>
      <c r="C71" s="25">
        <v>1829.56</v>
      </c>
      <c r="D71" s="25">
        <v>0</v>
      </c>
      <c r="E71" s="25">
        <v>0</v>
      </c>
    </row>
    <row r="72" spans="1:5" ht="15.75" x14ac:dyDescent="0.25">
      <c r="A72" s="48">
        <v>30</v>
      </c>
      <c r="B72" s="51" t="s">
        <v>41</v>
      </c>
      <c r="C72" s="25">
        <v>170.48</v>
      </c>
      <c r="D72" s="25">
        <v>6570.83</v>
      </c>
      <c r="E72" s="25">
        <v>0</v>
      </c>
    </row>
    <row r="73" spans="1:5" ht="15.75" x14ac:dyDescent="0.25">
      <c r="A73" s="48">
        <v>31</v>
      </c>
      <c r="B73" s="51" t="s">
        <v>42</v>
      </c>
      <c r="C73" s="25">
        <v>283.94</v>
      </c>
      <c r="D73" s="25">
        <v>0</v>
      </c>
      <c r="E73" s="25">
        <v>0</v>
      </c>
    </row>
    <row r="74" spans="1:5" ht="15.75" x14ac:dyDescent="0.25">
      <c r="A74" s="48">
        <v>32</v>
      </c>
      <c r="B74" s="51" t="s">
        <v>211</v>
      </c>
      <c r="C74" s="25">
        <v>139.15</v>
      </c>
      <c r="D74" s="25">
        <v>49.5</v>
      </c>
      <c r="E74" s="25">
        <v>26.04</v>
      </c>
    </row>
    <row r="75" spans="1:5" ht="15.75" x14ac:dyDescent="0.25">
      <c r="A75" s="48">
        <v>33</v>
      </c>
      <c r="B75" s="51" t="s">
        <v>39</v>
      </c>
      <c r="C75" s="25">
        <v>0</v>
      </c>
      <c r="D75" s="25">
        <v>0</v>
      </c>
      <c r="E75" s="25">
        <v>80.349999999999994</v>
      </c>
    </row>
    <row r="76" spans="1:5" ht="15.75" x14ac:dyDescent="0.25">
      <c r="A76" s="48">
        <v>34</v>
      </c>
      <c r="B76" s="51" t="s">
        <v>44</v>
      </c>
      <c r="C76" s="25">
        <v>350.21</v>
      </c>
      <c r="D76" s="25">
        <v>322.16000000000003</v>
      </c>
      <c r="E76" s="25">
        <v>756.86</v>
      </c>
    </row>
    <row r="77" spans="1:5" ht="15.75" x14ac:dyDescent="0.25">
      <c r="A77" s="48">
        <v>35</v>
      </c>
      <c r="B77" s="51" t="s">
        <v>45</v>
      </c>
      <c r="C77" s="25">
        <v>0</v>
      </c>
      <c r="D77" s="25">
        <v>215</v>
      </c>
      <c r="E77" s="25">
        <v>46.07</v>
      </c>
    </row>
    <row r="78" spans="1:5" ht="15.75" x14ac:dyDescent="0.25">
      <c r="A78" s="48">
        <v>36</v>
      </c>
      <c r="B78" s="51" t="s">
        <v>47</v>
      </c>
      <c r="C78" s="25">
        <v>195.13</v>
      </c>
      <c r="D78" s="25">
        <v>32</v>
      </c>
      <c r="E78" s="25">
        <v>350.56</v>
      </c>
    </row>
    <row r="79" spans="1:5" ht="15.75" x14ac:dyDescent="0.25">
      <c r="A79" s="48">
        <v>37</v>
      </c>
      <c r="B79" s="51" t="s">
        <v>48</v>
      </c>
      <c r="C79" s="25">
        <v>10.5</v>
      </c>
      <c r="D79" s="25">
        <v>0</v>
      </c>
      <c r="E79" s="25">
        <v>0</v>
      </c>
    </row>
    <row r="80" spans="1:5" ht="15.75" x14ac:dyDescent="0.25">
      <c r="A80" s="48">
        <v>38</v>
      </c>
      <c r="B80" s="51" t="s">
        <v>49</v>
      </c>
      <c r="C80" s="25">
        <v>238.23</v>
      </c>
      <c r="D80" s="25">
        <v>90.94</v>
      </c>
      <c r="E80" s="25">
        <v>196.53</v>
      </c>
    </row>
    <row r="81" spans="1:9" ht="15.75" x14ac:dyDescent="0.25">
      <c r="A81" s="48">
        <v>39</v>
      </c>
      <c r="B81" s="51" t="s">
        <v>50</v>
      </c>
      <c r="C81" s="25">
        <v>0</v>
      </c>
      <c r="D81" s="25">
        <v>210</v>
      </c>
      <c r="E81" s="25">
        <v>12</v>
      </c>
    </row>
    <row r="82" spans="1:9" ht="15.75" x14ac:dyDescent="0.25">
      <c r="A82" s="48">
        <v>40</v>
      </c>
      <c r="B82" s="51" t="s">
        <v>52</v>
      </c>
      <c r="C82" s="25">
        <v>296.24</v>
      </c>
      <c r="D82" s="25">
        <v>746.91</v>
      </c>
      <c r="E82" s="25">
        <v>323.01</v>
      </c>
    </row>
    <row r="83" spans="1:9" ht="15.75" x14ac:dyDescent="0.25">
      <c r="A83" s="48">
        <v>41</v>
      </c>
      <c r="B83" s="51" t="s">
        <v>53</v>
      </c>
      <c r="C83" s="25">
        <v>596.30999999999995</v>
      </c>
      <c r="D83" s="25">
        <v>0</v>
      </c>
      <c r="E83" s="25">
        <v>0</v>
      </c>
    </row>
    <row r="84" spans="1:9" ht="15.75" x14ac:dyDescent="0.25">
      <c r="A84" s="48">
        <v>42</v>
      </c>
      <c r="B84" s="51" t="s">
        <v>54</v>
      </c>
      <c r="C84" s="25">
        <v>391.71</v>
      </c>
      <c r="D84" s="25">
        <v>61.7</v>
      </c>
      <c r="E84" s="25">
        <v>108.71</v>
      </c>
    </row>
    <row r="85" spans="1:9" ht="15.75" x14ac:dyDescent="0.25">
      <c r="A85" s="48">
        <v>43</v>
      </c>
      <c r="B85" s="51" t="s">
        <v>55</v>
      </c>
      <c r="C85" s="25">
        <v>211.6</v>
      </c>
      <c r="D85" s="25">
        <v>255</v>
      </c>
      <c r="E85" s="25">
        <v>198.8</v>
      </c>
    </row>
    <row r="86" spans="1:9" ht="15.75" x14ac:dyDescent="0.25">
      <c r="A86" s="48">
        <v>44</v>
      </c>
      <c r="B86" s="51" t="s">
        <v>653</v>
      </c>
      <c r="C86" s="25">
        <v>16025.62</v>
      </c>
      <c r="D86" s="25">
        <v>33044.83</v>
      </c>
      <c r="E86" s="25">
        <v>390.99</v>
      </c>
    </row>
    <row r="87" spans="1:9" ht="15.75" x14ac:dyDescent="0.25">
      <c r="A87" s="48">
        <v>45</v>
      </c>
      <c r="B87" s="51" t="s">
        <v>654</v>
      </c>
      <c r="C87" s="25">
        <v>4447.3599999999997</v>
      </c>
      <c r="D87" s="25">
        <v>1282.96</v>
      </c>
      <c r="E87" s="25">
        <v>8810.0400000000009</v>
      </c>
    </row>
    <row r="88" spans="1:9" ht="15.75" x14ac:dyDescent="0.25">
      <c r="A88" s="48">
        <v>46</v>
      </c>
      <c r="B88" s="51" t="s">
        <v>655</v>
      </c>
      <c r="C88" s="25">
        <v>563.17999999999995</v>
      </c>
      <c r="D88" s="25">
        <v>753</v>
      </c>
      <c r="E88" s="25">
        <v>1217.0899999999999</v>
      </c>
    </row>
    <row r="89" spans="1:9" ht="15.75" x14ac:dyDescent="0.25">
      <c r="A89" s="48">
        <v>47</v>
      </c>
      <c r="B89" s="51" t="s">
        <v>656</v>
      </c>
      <c r="C89" s="25">
        <v>1635.5</v>
      </c>
      <c r="D89" s="25">
        <v>0</v>
      </c>
      <c r="E89" s="25">
        <v>0</v>
      </c>
    </row>
    <row r="90" spans="1:9" ht="15.75" x14ac:dyDescent="0.25">
      <c r="A90" s="48">
        <v>48</v>
      </c>
      <c r="B90" s="51" t="s">
        <v>212</v>
      </c>
      <c r="C90" s="25">
        <v>9024.5300000000007</v>
      </c>
      <c r="D90" s="25">
        <v>7843.19</v>
      </c>
      <c r="E90" s="25">
        <v>8847.09</v>
      </c>
      <c r="F90" s="64"/>
      <c r="G90" s="64"/>
      <c r="H90" s="64"/>
      <c r="I90" s="64"/>
    </row>
    <row r="91" spans="1:9" ht="15.75" x14ac:dyDescent="0.25">
      <c r="A91" s="48">
        <v>49</v>
      </c>
      <c r="B91" s="51" t="s">
        <v>213</v>
      </c>
      <c r="C91" s="25">
        <v>1180.9000000000001</v>
      </c>
      <c r="D91" s="25">
        <v>1252.98</v>
      </c>
      <c r="E91" s="25">
        <v>760.36</v>
      </c>
      <c r="F91" s="64"/>
      <c r="G91" s="64"/>
      <c r="H91" s="64"/>
      <c r="I91" s="64"/>
    </row>
    <row r="92" spans="1:9" ht="15.75" x14ac:dyDescent="0.25">
      <c r="A92" s="48">
        <v>50</v>
      </c>
      <c r="B92" s="51" t="s">
        <v>658</v>
      </c>
      <c r="C92" s="25">
        <v>0</v>
      </c>
      <c r="D92" s="25">
        <v>429.11</v>
      </c>
      <c r="E92" s="25">
        <v>0</v>
      </c>
    </row>
    <row r="93" spans="1:9" ht="15.75" x14ac:dyDescent="0.25">
      <c r="A93" s="48">
        <v>51</v>
      </c>
      <c r="B93" s="51" t="s">
        <v>85</v>
      </c>
      <c r="C93" s="25">
        <v>1562.02</v>
      </c>
      <c r="D93" s="25">
        <v>2144.16</v>
      </c>
      <c r="E93" s="25">
        <v>4260.3100000000004</v>
      </c>
    </row>
    <row r="94" spans="1:9" ht="15.75" x14ac:dyDescent="0.25">
      <c r="A94" s="48">
        <v>52</v>
      </c>
      <c r="B94" s="51" t="s">
        <v>86</v>
      </c>
      <c r="C94" s="25">
        <v>0</v>
      </c>
      <c r="D94" s="25">
        <v>0</v>
      </c>
      <c r="E94" s="25">
        <v>926.44</v>
      </c>
    </row>
    <row r="95" spans="1:9" ht="15.75" x14ac:dyDescent="0.25">
      <c r="A95" s="48">
        <v>53</v>
      </c>
      <c r="B95" s="51" t="s">
        <v>87</v>
      </c>
      <c r="C95" s="25">
        <v>0</v>
      </c>
      <c r="D95" s="25">
        <v>117.01</v>
      </c>
      <c r="E95" s="25">
        <v>4366.5200000000004</v>
      </c>
    </row>
    <row r="96" spans="1:9" ht="15.75" x14ac:dyDescent="0.25">
      <c r="A96" s="48">
        <v>54</v>
      </c>
      <c r="B96" s="51" t="s">
        <v>88</v>
      </c>
      <c r="C96" s="25">
        <v>0</v>
      </c>
      <c r="D96" s="25">
        <v>40.18</v>
      </c>
      <c r="E96" s="25">
        <v>2112.0300000000002</v>
      </c>
    </row>
    <row r="97" spans="1:5" ht="15.75" x14ac:dyDescent="0.25">
      <c r="A97" s="48">
        <v>55</v>
      </c>
      <c r="B97" s="51" t="s">
        <v>91</v>
      </c>
      <c r="C97" s="25">
        <v>0</v>
      </c>
      <c r="D97" s="25">
        <v>0</v>
      </c>
      <c r="E97" s="25">
        <v>1384.39</v>
      </c>
    </row>
    <row r="98" spans="1:5" ht="15.75" x14ac:dyDescent="0.25">
      <c r="A98" s="48">
        <v>56</v>
      </c>
      <c r="B98" s="51" t="s">
        <v>92</v>
      </c>
      <c r="C98" s="25">
        <v>0</v>
      </c>
      <c r="D98" s="25">
        <v>253.57</v>
      </c>
      <c r="E98" s="25">
        <v>0</v>
      </c>
    </row>
    <row r="99" spans="1:5" ht="15.75" x14ac:dyDescent="0.25">
      <c r="A99" s="48">
        <v>57</v>
      </c>
      <c r="B99" s="51" t="s">
        <v>93</v>
      </c>
      <c r="C99" s="25">
        <v>0</v>
      </c>
      <c r="D99" s="25">
        <v>200</v>
      </c>
      <c r="E99" s="25">
        <v>706.35</v>
      </c>
    </row>
    <row r="100" spans="1:5" ht="15.75" x14ac:dyDescent="0.25">
      <c r="A100" s="48">
        <v>58</v>
      </c>
      <c r="B100" s="51" t="s">
        <v>94</v>
      </c>
      <c r="C100" s="25">
        <v>0</v>
      </c>
      <c r="D100" s="25">
        <v>0</v>
      </c>
      <c r="E100" s="25">
        <v>2500.42</v>
      </c>
    </row>
    <row r="101" spans="1:5" ht="15.75" x14ac:dyDescent="0.25">
      <c r="A101" s="48">
        <v>59</v>
      </c>
      <c r="B101" s="51" t="s">
        <v>95</v>
      </c>
      <c r="C101" s="25">
        <v>0</v>
      </c>
      <c r="D101" s="25">
        <v>924.32</v>
      </c>
      <c r="E101" s="25">
        <v>535.6</v>
      </c>
    </row>
    <row r="102" spans="1:5" ht="15.75" x14ac:dyDescent="0.25">
      <c r="A102" s="48">
        <v>60</v>
      </c>
      <c r="B102" s="51" t="s">
        <v>96</v>
      </c>
      <c r="C102" s="25">
        <v>0</v>
      </c>
      <c r="D102" s="25">
        <v>348.6</v>
      </c>
      <c r="E102" s="25">
        <v>516.52</v>
      </c>
    </row>
    <row r="103" spans="1:5" ht="15.75" x14ac:dyDescent="0.25">
      <c r="A103" s="48">
        <v>61</v>
      </c>
      <c r="B103" s="51" t="s">
        <v>99</v>
      </c>
      <c r="C103" s="25">
        <v>6128.13</v>
      </c>
      <c r="D103" s="25">
        <v>27668.240000000002</v>
      </c>
      <c r="E103" s="25">
        <v>5371.75</v>
      </c>
    </row>
    <row r="104" spans="1:5" ht="15.75" x14ac:dyDescent="0.25">
      <c r="A104" s="48">
        <v>62</v>
      </c>
      <c r="B104" s="51" t="s">
        <v>674</v>
      </c>
      <c r="C104" s="25">
        <v>51300.15</v>
      </c>
      <c r="D104" s="25">
        <v>21571.33</v>
      </c>
      <c r="E104" s="25">
        <v>29597.05</v>
      </c>
    </row>
    <row r="105" spans="1:5" ht="15.75" x14ac:dyDescent="0.25">
      <c r="A105" s="48">
        <v>63</v>
      </c>
      <c r="B105" s="51" t="s">
        <v>104</v>
      </c>
      <c r="C105" s="25">
        <v>0</v>
      </c>
      <c r="D105" s="25">
        <v>5011.0600000000004</v>
      </c>
      <c r="E105" s="25">
        <v>0</v>
      </c>
    </row>
    <row r="106" spans="1:5" ht="15.75" x14ac:dyDescent="0.25">
      <c r="A106" s="48">
        <v>64</v>
      </c>
      <c r="B106" s="51" t="s">
        <v>113</v>
      </c>
      <c r="C106" s="25">
        <v>0</v>
      </c>
      <c r="D106" s="25">
        <v>0</v>
      </c>
      <c r="E106" s="25">
        <v>1054.99</v>
      </c>
    </row>
    <row r="107" spans="1:5" ht="15.75" x14ac:dyDescent="0.25">
      <c r="A107" s="48">
        <v>65</v>
      </c>
      <c r="B107" s="51" t="s">
        <v>115</v>
      </c>
      <c r="C107" s="25">
        <v>42375.87</v>
      </c>
      <c r="D107" s="25">
        <v>12517.34</v>
      </c>
      <c r="E107" s="25">
        <v>19996.84</v>
      </c>
    </row>
    <row r="108" spans="1:5" ht="15.75" x14ac:dyDescent="0.25">
      <c r="A108" s="48">
        <v>66</v>
      </c>
      <c r="B108" s="51" t="s">
        <v>659</v>
      </c>
      <c r="C108" s="25">
        <v>185.67</v>
      </c>
      <c r="D108" s="25">
        <v>0</v>
      </c>
      <c r="E108" s="25">
        <v>640.65</v>
      </c>
    </row>
    <row r="109" spans="1:5" ht="15.75" x14ac:dyDescent="0.25">
      <c r="A109" s="48">
        <v>67</v>
      </c>
      <c r="B109" s="51" t="s">
        <v>650</v>
      </c>
      <c r="C109" s="25">
        <v>2403.63</v>
      </c>
      <c r="D109" s="25">
        <v>8039.17</v>
      </c>
      <c r="E109" s="25">
        <v>7874.79</v>
      </c>
    </row>
    <row r="110" spans="1:5" ht="15.75" x14ac:dyDescent="0.25">
      <c r="A110" s="48">
        <v>68</v>
      </c>
      <c r="B110" s="51" t="s">
        <v>378</v>
      </c>
      <c r="C110" s="25">
        <v>1699.91</v>
      </c>
      <c r="D110" s="25">
        <v>3001.11</v>
      </c>
      <c r="E110" s="25">
        <v>1700.68</v>
      </c>
    </row>
    <row r="111" spans="1:5" ht="15.75" x14ac:dyDescent="0.25">
      <c r="A111" s="48">
        <v>69</v>
      </c>
      <c r="B111" s="51" t="s">
        <v>651</v>
      </c>
      <c r="C111" s="25">
        <v>0</v>
      </c>
      <c r="D111" s="25">
        <v>1857.49</v>
      </c>
      <c r="E111" s="25">
        <v>4304.09</v>
      </c>
    </row>
    <row r="112" spans="1:5" ht="15.75" x14ac:dyDescent="0.25">
      <c r="A112" s="48">
        <v>70</v>
      </c>
      <c r="B112" s="51" t="s">
        <v>652</v>
      </c>
      <c r="C112" s="25">
        <v>2677.89</v>
      </c>
      <c r="D112" s="25">
        <v>3253.22</v>
      </c>
      <c r="E112" s="25">
        <v>0</v>
      </c>
    </row>
    <row r="113" spans="1:5" ht="15.75" x14ac:dyDescent="0.25">
      <c r="A113" s="48">
        <v>71</v>
      </c>
      <c r="B113" s="65" t="s">
        <v>130</v>
      </c>
      <c r="C113" s="25">
        <v>4554.7</v>
      </c>
      <c r="D113" s="25">
        <v>4753.3599999999997</v>
      </c>
      <c r="E113" s="25">
        <v>1253.48</v>
      </c>
    </row>
    <row r="114" spans="1:5" ht="15.75" x14ac:dyDescent="0.25">
      <c r="A114" s="48">
        <v>72</v>
      </c>
      <c r="B114" s="66" t="s">
        <v>131</v>
      </c>
      <c r="C114" s="25">
        <v>6460.65</v>
      </c>
      <c r="D114" s="25">
        <v>1499.9</v>
      </c>
      <c r="E114" s="25">
        <v>13061.02</v>
      </c>
    </row>
    <row r="115" spans="1:5" ht="15.75" x14ac:dyDescent="0.25">
      <c r="A115" s="48">
        <v>73</v>
      </c>
      <c r="B115" s="66" t="s">
        <v>132</v>
      </c>
      <c r="C115" s="25">
        <v>2988.66</v>
      </c>
      <c r="D115" s="25">
        <v>1516.37</v>
      </c>
      <c r="E115" s="25">
        <v>7151.57</v>
      </c>
    </row>
    <row r="116" spans="1:5" ht="15.75" x14ac:dyDescent="0.25">
      <c r="A116" s="48">
        <v>74</v>
      </c>
      <c r="B116" s="66" t="s">
        <v>135</v>
      </c>
      <c r="C116" s="25">
        <v>0</v>
      </c>
      <c r="D116" s="25">
        <v>3523.8</v>
      </c>
      <c r="E116" s="25">
        <v>0</v>
      </c>
    </row>
    <row r="117" spans="1:5" ht="15.75" x14ac:dyDescent="0.25">
      <c r="A117" s="48">
        <v>75</v>
      </c>
      <c r="B117" s="66" t="s">
        <v>136</v>
      </c>
      <c r="C117" s="25">
        <v>167</v>
      </c>
      <c r="D117" s="25">
        <v>325.33999999999997</v>
      </c>
      <c r="E117" s="25">
        <v>2780.9</v>
      </c>
    </row>
    <row r="118" spans="1:5" ht="15.75" x14ac:dyDescent="0.25">
      <c r="A118" s="48">
        <v>76</v>
      </c>
      <c r="B118" s="66" t="s">
        <v>137</v>
      </c>
      <c r="C118" s="25">
        <v>0</v>
      </c>
      <c r="D118" s="25">
        <v>0</v>
      </c>
      <c r="E118" s="25">
        <v>8370.08</v>
      </c>
    </row>
    <row r="119" spans="1:5" ht="15.75" x14ac:dyDescent="0.25">
      <c r="A119" s="48">
        <v>77</v>
      </c>
      <c r="B119" s="66" t="s">
        <v>138</v>
      </c>
      <c r="C119" s="25">
        <v>0</v>
      </c>
      <c r="D119" s="25">
        <v>913.37</v>
      </c>
      <c r="E119" s="25">
        <v>1500</v>
      </c>
    </row>
    <row r="120" spans="1:5" ht="15.75" x14ac:dyDescent="0.25">
      <c r="A120" s="48">
        <v>78</v>
      </c>
      <c r="B120" s="66" t="s">
        <v>139</v>
      </c>
      <c r="C120" s="25">
        <v>3032.25</v>
      </c>
      <c r="D120" s="25">
        <v>2580.58</v>
      </c>
      <c r="E120" s="25">
        <v>0</v>
      </c>
    </row>
    <row r="121" spans="1:5" ht="15.75" x14ac:dyDescent="0.25">
      <c r="A121" s="48">
        <v>79</v>
      </c>
      <c r="B121" s="66" t="s">
        <v>140</v>
      </c>
      <c r="C121" s="25">
        <v>2747.64</v>
      </c>
      <c r="D121" s="25">
        <v>574</v>
      </c>
      <c r="E121" s="25">
        <v>2962.37</v>
      </c>
    </row>
    <row r="122" spans="1:5" ht="15.75" x14ac:dyDescent="0.25">
      <c r="A122" s="48">
        <v>80</v>
      </c>
      <c r="B122" s="66" t="s">
        <v>141</v>
      </c>
      <c r="C122" s="25">
        <v>4794.96</v>
      </c>
      <c r="D122" s="25">
        <v>3239.97</v>
      </c>
      <c r="E122" s="25">
        <v>154.06</v>
      </c>
    </row>
    <row r="123" spans="1:5" ht="15.75" x14ac:dyDescent="0.25">
      <c r="A123" s="48">
        <v>81</v>
      </c>
      <c r="B123" s="66" t="s">
        <v>142</v>
      </c>
      <c r="C123" s="25">
        <v>836.22</v>
      </c>
      <c r="D123" s="25">
        <v>0</v>
      </c>
      <c r="E123" s="25">
        <v>4194.95</v>
      </c>
    </row>
    <row r="124" spans="1:5" ht="15.75" x14ac:dyDescent="0.25">
      <c r="A124" s="48">
        <v>82</v>
      </c>
      <c r="B124" s="66" t="s">
        <v>143</v>
      </c>
      <c r="C124" s="25">
        <v>1731.86</v>
      </c>
      <c r="D124" s="25">
        <v>119</v>
      </c>
      <c r="E124" s="25">
        <v>380</v>
      </c>
    </row>
    <row r="125" spans="1:5" ht="15.75" x14ac:dyDescent="0.25">
      <c r="A125" s="48">
        <v>83</v>
      </c>
      <c r="B125" s="66" t="s">
        <v>147</v>
      </c>
      <c r="C125" s="25">
        <v>2689.24</v>
      </c>
      <c r="D125" s="25">
        <v>0</v>
      </c>
      <c r="E125" s="25">
        <v>2741.71</v>
      </c>
    </row>
    <row r="126" spans="1:5" ht="15.75" x14ac:dyDescent="0.25">
      <c r="A126" s="48">
        <v>84</v>
      </c>
      <c r="B126" s="66" t="s">
        <v>148</v>
      </c>
      <c r="C126" s="25">
        <v>0</v>
      </c>
      <c r="D126" s="25">
        <v>0</v>
      </c>
      <c r="E126" s="25">
        <v>2524.34</v>
      </c>
    </row>
    <row r="127" spans="1:5" ht="15.75" x14ac:dyDescent="0.25">
      <c r="A127" s="48">
        <v>85</v>
      </c>
      <c r="B127" s="66" t="s">
        <v>150</v>
      </c>
      <c r="C127" s="25">
        <v>5525.9</v>
      </c>
      <c r="D127" s="25">
        <v>0</v>
      </c>
      <c r="E127" s="25">
        <v>0</v>
      </c>
    </row>
    <row r="128" spans="1:5" ht="15.75" x14ac:dyDescent="0.25">
      <c r="A128" s="48">
        <v>86</v>
      </c>
      <c r="B128" s="66" t="s">
        <v>152</v>
      </c>
      <c r="C128" s="25">
        <v>449.3</v>
      </c>
      <c r="D128" s="25">
        <v>526.22</v>
      </c>
      <c r="E128" s="25">
        <v>0</v>
      </c>
    </row>
    <row r="129" spans="1:5" ht="15.75" x14ac:dyDescent="0.25">
      <c r="A129" s="48">
        <v>87</v>
      </c>
      <c r="B129" s="66" t="s">
        <v>154</v>
      </c>
      <c r="C129" s="25">
        <v>0</v>
      </c>
      <c r="D129" s="25">
        <v>0</v>
      </c>
      <c r="E129" s="25">
        <v>2663.15</v>
      </c>
    </row>
    <row r="130" spans="1:5" ht="15.75" x14ac:dyDescent="0.25">
      <c r="A130" s="48">
        <v>88</v>
      </c>
      <c r="B130" s="66" t="s">
        <v>157</v>
      </c>
      <c r="C130" s="25">
        <v>0</v>
      </c>
      <c r="D130" s="25">
        <v>0</v>
      </c>
      <c r="E130" s="25">
        <v>150</v>
      </c>
    </row>
    <row r="131" spans="1:5" ht="15.75" x14ac:dyDescent="0.25">
      <c r="A131" s="48">
        <v>89</v>
      </c>
      <c r="B131" s="66" t="s">
        <v>160</v>
      </c>
      <c r="C131" s="63">
        <v>215535.6</v>
      </c>
      <c r="D131" s="63">
        <v>223785.72</v>
      </c>
      <c r="E131" s="63">
        <v>278379.09999999998</v>
      </c>
    </row>
    <row r="132" spans="1:5" ht="15.75" x14ac:dyDescent="0.25">
      <c r="A132" s="48">
        <v>90</v>
      </c>
      <c r="B132" s="67" t="s">
        <v>161</v>
      </c>
      <c r="C132" s="68">
        <v>9662.09</v>
      </c>
      <c r="D132" s="68">
        <v>1199.5999999999999</v>
      </c>
      <c r="E132" s="68">
        <v>2943.36</v>
      </c>
    </row>
    <row r="133" spans="1:5" ht="15.75" x14ac:dyDescent="0.25">
      <c r="A133" s="48">
        <v>91</v>
      </c>
      <c r="B133" s="62" t="s">
        <v>162</v>
      </c>
      <c r="C133" s="63">
        <v>2761.56</v>
      </c>
      <c r="D133" s="63">
        <v>3796.39</v>
      </c>
      <c r="E133" s="63">
        <v>3363.49</v>
      </c>
    </row>
    <row r="134" spans="1:5" ht="15.75" x14ac:dyDescent="0.25">
      <c r="A134" s="48">
        <v>92</v>
      </c>
      <c r="B134" s="62" t="s">
        <v>163</v>
      </c>
      <c r="C134" s="63">
        <v>532.94000000000005</v>
      </c>
      <c r="D134" s="63">
        <v>3035.12</v>
      </c>
      <c r="E134" s="63">
        <v>3772.02</v>
      </c>
    </row>
    <row r="135" spans="1:5" ht="15.75" x14ac:dyDescent="0.25">
      <c r="A135" s="48">
        <v>93</v>
      </c>
      <c r="B135" s="62" t="s">
        <v>164</v>
      </c>
      <c r="C135" s="63">
        <v>5804.94</v>
      </c>
      <c r="D135" s="63">
        <v>1165.19</v>
      </c>
      <c r="E135" s="63">
        <v>1549.78</v>
      </c>
    </row>
    <row r="136" spans="1:5" ht="15.75" x14ac:dyDescent="0.25">
      <c r="A136" s="48">
        <v>95</v>
      </c>
      <c r="B136" s="62" t="s">
        <v>166</v>
      </c>
      <c r="C136" s="63">
        <v>165.84</v>
      </c>
      <c r="D136" s="63">
        <v>701.64</v>
      </c>
      <c r="E136" s="63">
        <v>857.61</v>
      </c>
    </row>
    <row r="137" spans="1:5" ht="15.75" x14ac:dyDescent="0.25">
      <c r="A137" s="48">
        <v>96</v>
      </c>
      <c r="B137" s="62" t="s">
        <v>167</v>
      </c>
      <c r="C137" s="63">
        <v>281.7</v>
      </c>
      <c r="D137" s="63">
        <v>2446.63</v>
      </c>
      <c r="E137" s="63">
        <v>3108.01</v>
      </c>
    </row>
    <row r="138" spans="1:5" ht="15.75" x14ac:dyDescent="0.25">
      <c r="A138" s="48">
        <v>97</v>
      </c>
      <c r="B138" s="62" t="s">
        <v>168</v>
      </c>
      <c r="C138" s="63">
        <v>674.7</v>
      </c>
      <c r="D138" s="63">
        <v>309.39999999999998</v>
      </c>
      <c r="E138" s="63">
        <v>1066.05</v>
      </c>
    </row>
    <row r="139" spans="1:5" ht="15.75" x14ac:dyDescent="0.25">
      <c r="A139" s="48">
        <v>98</v>
      </c>
      <c r="B139" s="62" t="s">
        <v>169</v>
      </c>
      <c r="C139" s="63">
        <v>0</v>
      </c>
      <c r="D139" s="63">
        <v>1095.45</v>
      </c>
      <c r="E139" s="63">
        <v>1172.1400000000001</v>
      </c>
    </row>
    <row r="140" spans="1:5" ht="15.75" x14ac:dyDescent="0.25">
      <c r="A140" s="48">
        <v>99</v>
      </c>
      <c r="B140" s="62" t="s">
        <v>170</v>
      </c>
      <c r="C140" s="63">
        <v>2697.56</v>
      </c>
      <c r="D140" s="63">
        <v>1620.9</v>
      </c>
      <c r="E140" s="63">
        <v>2547.2800000000002</v>
      </c>
    </row>
    <row r="141" spans="1:5" ht="15.75" x14ac:dyDescent="0.25">
      <c r="A141" s="48">
        <v>100</v>
      </c>
      <c r="B141" s="62" t="s">
        <v>171</v>
      </c>
      <c r="C141" s="63">
        <v>2603.09</v>
      </c>
      <c r="D141" s="63">
        <v>2665.31</v>
      </c>
      <c r="E141" s="63">
        <v>1796.37</v>
      </c>
    </row>
    <row r="142" spans="1:5" ht="15.75" x14ac:dyDescent="0.25">
      <c r="A142" s="48">
        <v>101</v>
      </c>
      <c r="B142" s="62" t="s">
        <v>172</v>
      </c>
      <c r="C142" s="63">
        <v>0</v>
      </c>
      <c r="D142" s="63">
        <v>3684.7</v>
      </c>
      <c r="E142" s="63">
        <v>1197.29</v>
      </c>
    </row>
    <row r="143" spans="1:5" ht="15.75" x14ac:dyDescent="0.25">
      <c r="A143" s="48">
        <v>102</v>
      </c>
      <c r="B143" s="62" t="s">
        <v>173</v>
      </c>
      <c r="C143" s="63">
        <v>580.72</v>
      </c>
      <c r="D143" s="63">
        <v>383</v>
      </c>
      <c r="E143" s="63">
        <v>487.07</v>
      </c>
    </row>
    <row r="144" spans="1:5" ht="15.75" x14ac:dyDescent="0.25">
      <c r="A144" s="48">
        <v>103</v>
      </c>
      <c r="B144" s="62" t="s">
        <v>174</v>
      </c>
      <c r="C144" s="63">
        <v>1581.29</v>
      </c>
      <c r="D144" s="63">
        <v>3368.13</v>
      </c>
      <c r="E144" s="63">
        <v>6483.24</v>
      </c>
    </row>
    <row r="145" spans="1:5" ht="15.75" x14ac:dyDescent="0.25">
      <c r="A145" s="48">
        <v>104</v>
      </c>
      <c r="B145" s="62" t="s">
        <v>175</v>
      </c>
      <c r="C145" s="63">
        <v>0</v>
      </c>
      <c r="D145" s="63">
        <v>519</v>
      </c>
      <c r="E145" s="63">
        <v>373.98</v>
      </c>
    </row>
    <row r="146" spans="1:5" ht="15.75" x14ac:dyDescent="0.25">
      <c r="A146" s="48">
        <v>106</v>
      </c>
      <c r="B146" s="62" t="s">
        <v>177</v>
      </c>
      <c r="C146" s="63">
        <v>602.70000000000005</v>
      </c>
      <c r="D146" s="63">
        <v>0</v>
      </c>
      <c r="E146" s="63">
        <v>597</v>
      </c>
    </row>
    <row r="147" spans="1:5" ht="15.75" x14ac:dyDescent="0.25">
      <c r="A147" s="48">
        <v>107</v>
      </c>
      <c r="B147" s="62" t="s">
        <v>178</v>
      </c>
      <c r="C147" s="63">
        <v>1485.7</v>
      </c>
      <c r="D147" s="63">
        <v>811.7</v>
      </c>
      <c r="E147" s="63">
        <v>1844.26</v>
      </c>
    </row>
    <row r="148" spans="1:5" ht="15.75" x14ac:dyDescent="0.25">
      <c r="A148" s="48">
        <v>109</v>
      </c>
      <c r="B148" s="62" t="s">
        <v>180</v>
      </c>
      <c r="C148" s="63">
        <v>1289.95</v>
      </c>
      <c r="D148" s="63">
        <v>1000.25</v>
      </c>
      <c r="E148" s="63">
        <v>895.7</v>
      </c>
    </row>
    <row r="149" spans="1:5" ht="15.75" x14ac:dyDescent="0.25">
      <c r="A149" s="48">
        <v>110</v>
      </c>
      <c r="B149" s="62" t="s">
        <v>181</v>
      </c>
      <c r="C149" s="63">
        <v>2634.46</v>
      </c>
      <c r="D149" s="63">
        <v>7082.7</v>
      </c>
      <c r="E149" s="63">
        <v>0</v>
      </c>
    </row>
    <row r="150" spans="1:5" ht="15.75" x14ac:dyDescent="0.25">
      <c r="A150" s="48">
        <v>111</v>
      </c>
      <c r="B150" s="62" t="s">
        <v>182</v>
      </c>
      <c r="C150" s="63">
        <v>0</v>
      </c>
      <c r="D150" s="63">
        <v>1031.96</v>
      </c>
      <c r="E150" s="63">
        <v>817.18</v>
      </c>
    </row>
    <row r="151" spans="1:5" ht="15.75" x14ac:dyDescent="0.25">
      <c r="A151" s="48">
        <v>112</v>
      </c>
      <c r="B151" s="62" t="s">
        <v>183</v>
      </c>
      <c r="C151" s="63">
        <v>0</v>
      </c>
      <c r="D151" s="63">
        <v>338.8</v>
      </c>
      <c r="E151" s="63">
        <v>260</v>
      </c>
    </row>
    <row r="152" spans="1:5" ht="15.75" x14ac:dyDescent="0.25">
      <c r="A152" s="48">
        <v>113</v>
      </c>
      <c r="B152" s="62" t="s">
        <v>184</v>
      </c>
      <c r="C152" s="63">
        <v>7214.85</v>
      </c>
      <c r="D152" s="63">
        <v>7203.77</v>
      </c>
      <c r="E152" s="63">
        <v>9854.39</v>
      </c>
    </row>
    <row r="153" spans="1:5" ht="15.75" x14ac:dyDescent="0.25">
      <c r="A153" s="48">
        <v>114</v>
      </c>
      <c r="B153" s="62" t="s">
        <v>185</v>
      </c>
      <c r="C153" s="63">
        <v>0</v>
      </c>
      <c r="D153" s="63">
        <v>595</v>
      </c>
      <c r="E153" s="63">
        <v>50</v>
      </c>
    </row>
    <row r="154" spans="1:5" ht="15.75" x14ac:dyDescent="0.25">
      <c r="A154" s="48">
        <v>115</v>
      </c>
      <c r="B154" s="69" t="s">
        <v>186</v>
      </c>
      <c r="C154" s="70">
        <v>5750.85</v>
      </c>
      <c r="D154" s="70">
        <v>0</v>
      </c>
      <c r="E154" s="70">
        <v>0</v>
      </c>
    </row>
    <row r="155" spans="1:5" ht="15.75" x14ac:dyDescent="0.25">
      <c r="A155" s="48">
        <v>116</v>
      </c>
      <c r="B155" s="69" t="s">
        <v>403</v>
      </c>
      <c r="C155" s="70">
        <v>489.91</v>
      </c>
      <c r="D155" s="70">
        <v>291.29000000000002</v>
      </c>
      <c r="E155" s="70">
        <v>372.64</v>
      </c>
    </row>
    <row r="156" spans="1:5" ht="15.75" x14ac:dyDescent="0.25">
      <c r="A156" s="48">
        <v>117</v>
      </c>
      <c r="B156" s="51" t="s">
        <v>409</v>
      </c>
      <c r="C156" s="70">
        <v>7509.98</v>
      </c>
      <c r="D156" s="70">
        <v>8166.19</v>
      </c>
      <c r="E156" s="70">
        <v>3034.8</v>
      </c>
    </row>
    <row r="157" spans="1:5" ht="15.75" x14ac:dyDescent="0.25">
      <c r="A157" s="48">
        <v>118</v>
      </c>
      <c r="B157" s="51" t="s">
        <v>643</v>
      </c>
      <c r="C157" s="70">
        <v>3940</v>
      </c>
      <c r="D157" s="70">
        <v>11961.42</v>
      </c>
      <c r="E157" s="70">
        <v>3277.31</v>
      </c>
    </row>
    <row r="158" spans="1:5" ht="15.75" x14ac:dyDescent="0.25">
      <c r="A158" s="48">
        <v>119</v>
      </c>
      <c r="B158" s="51" t="s">
        <v>549</v>
      </c>
      <c r="C158" s="70">
        <v>8589.92</v>
      </c>
      <c r="D158" s="70">
        <v>30114.23</v>
      </c>
      <c r="E158" s="70">
        <v>9599.31</v>
      </c>
    </row>
    <row r="159" spans="1:5" ht="15.75" x14ac:dyDescent="0.25">
      <c r="A159" s="155">
        <v>120</v>
      </c>
      <c r="B159" s="51" t="s">
        <v>571</v>
      </c>
      <c r="C159" s="70">
        <v>450</v>
      </c>
      <c r="D159" s="70">
        <v>0</v>
      </c>
      <c r="E159" s="70">
        <v>0</v>
      </c>
    </row>
    <row r="160" spans="1:5" ht="15.75" x14ac:dyDescent="0.25">
      <c r="A160" s="155">
        <v>121</v>
      </c>
      <c r="B160" s="51" t="s">
        <v>574</v>
      </c>
      <c r="C160" s="70">
        <v>450</v>
      </c>
      <c r="D160" s="70">
        <v>0</v>
      </c>
      <c r="E160" s="70">
        <v>0</v>
      </c>
    </row>
    <row r="161" spans="1:5" ht="15.75" x14ac:dyDescent="0.25">
      <c r="A161" s="155">
        <v>122</v>
      </c>
      <c r="B161" s="51" t="s">
        <v>575</v>
      </c>
      <c r="C161" s="70">
        <v>1982.5</v>
      </c>
      <c r="D161" s="70">
        <v>205</v>
      </c>
      <c r="E161" s="70">
        <v>600</v>
      </c>
    </row>
    <row r="162" spans="1:5" ht="15.75" x14ac:dyDescent="0.25">
      <c r="A162" s="155">
        <v>123</v>
      </c>
      <c r="B162" s="156" t="s">
        <v>585</v>
      </c>
      <c r="C162" s="70">
        <v>3314.21</v>
      </c>
      <c r="D162" s="70">
        <v>4184.2299999999996</v>
      </c>
      <c r="E162" s="70">
        <v>9219.7099999999991</v>
      </c>
    </row>
    <row r="163" spans="1:5" ht="15.75" x14ac:dyDescent="0.25">
      <c r="A163" s="155">
        <v>124</v>
      </c>
      <c r="B163" s="156" t="s">
        <v>595</v>
      </c>
      <c r="C163" s="70">
        <v>13282.55</v>
      </c>
      <c r="D163" s="70">
        <v>0</v>
      </c>
      <c r="E163" s="70">
        <v>0</v>
      </c>
    </row>
    <row r="164" spans="1:5" ht="15.75" x14ac:dyDescent="0.25">
      <c r="A164" s="155">
        <v>125</v>
      </c>
      <c r="B164" s="156" t="s">
        <v>596</v>
      </c>
      <c r="C164" s="70">
        <v>794.49</v>
      </c>
      <c r="D164" s="70">
        <v>0</v>
      </c>
      <c r="E164" s="70">
        <v>0</v>
      </c>
    </row>
    <row r="165" spans="1:5" ht="15.75" x14ac:dyDescent="0.25">
      <c r="A165" s="155">
        <v>126</v>
      </c>
      <c r="B165" s="156" t="s">
        <v>597</v>
      </c>
      <c r="C165" s="70">
        <v>1260.47</v>
      </c>
      <c r="D165" s="70">
        <v>950</v>
      </c>
      <c r="E165" s="70">
        <v>1062.8800000000001</v>
      </c>
    </row>
    <row r="166" spans="1:5" ht="15.75" x14ac:dyDescent="0.25">
      <c r="A166" s="155">
        <v>127</v>
      </c>
      <c r="B166" s="156" t="s">
        <v>586</v>
      </c>
      <c r="C166" s="70">
        <v>0</v>
      </c>
      <c r="D166" s="70">
        <v>299.98</v>
      </c>
      <c r="E166" s="70">
        <v>808.39</v>
      </c>
    </row>
    <row r="167" spans="1:5" ht="15.75" x14ac:dyDescent="0.25">
      <c r="A167" s="155">
        <v>128</v>
      </c>
      <c r="B167" s="156" t="s">
        <v>598</v>
      </c>
      <c r="C167" s="70">
        <v>680.68</v>
      </c>
      <c r="D167" s="70">
        <v>3165.87</v>
      </c>
      <c r="E167" s="70">
        <v>2154.63</v>
      </c>
    </row>
    <row r="168" spans="1:5" ht="15.75" x14ac:dyDescent="0.25">
      <c r="A168" s="155">
        <v>129</v>
      </c>
      <c r="B168" s="156" t="s">
        <v>599</v>
      </c>
      <c r="C168" s="70">
        <v>997.08</v>
      </c>
      <c r="D168" s="70">
        <v>445.4</v>
      </c>
      <c r="E168" s="70">
        <v>419.07</v>
      </c>
    </row>
    <row r="169" spans="1:5" ht="15.75" x14ac:dyDescent="0.25">
      <c r="A169" s="155">
        <v>130</v>
      </c>
      <c r="B169" s="156" t="s">
        <v>600</v>
      </c>
      <c r="C169" s="70">
        <v>2205</v>
      </c>
      <c r="D169" s="70">
        <v>0</v>
      </c>
      <c r="E169" s="70">
        <v>0</v>
      </c>
    </row>
    <row r="170" spans="1:5" ht="15.75" x14ac:dyDescent="0.25">
      <c r="A170" s="155">
        <v>131</v>
      </c>
      <c r="B170" s="156" t="s">
        <v>587</v>
      </c>
      <c r="C170" s="70">
        <v>0</v>
      </c>
      <c r="D170" s="70">
        <v>0</v>
      </c>
      <c r="E170" s="70">
        <v>0</v>
      </c>
    </row>
    <row r="171" spans="1:5" ht="15.75" x14ac:dyDescent="0.25">
      <c r="A171" s="155">
        <v>132</v>
      </c>
      <c r="B171" s="156" t="s">
        <v>601</v>
      </c>
      <c r="C171" s="70">
        <v>2205.42</v>
      </c>
      <c r="D171" s="70">
        <v>0</v>
      </c>
      <c r="E171" s="70">
        <v>0</v>
      </c>
    </row>
    <row r="172" spans="1:5" ht="15.75" x14ac:dyDescent="0.25">
      <c r="A172" s="155">
        <v>133</v>
      </c>
      <c r="B172" s="156" t="s">
        <v>602</v>
      </c>
      <c r="C172" s="70">
        <v>0</v>
      </c>
      <c r="D172" s="70">
        <v>0</v>
      </c>
      <c r="E172" s="70">
        <v>0</v>
      </c>
    </row>
    <row r="173" spans="1:5" ht="15.75" x14ac:dyDescent="0.25">
      <c r="A173" s="155">
        <v>134</v>
      </c>
      <c r="B173" s="156" t="s">
        <v>603</v>
      </c>
      <c r="C173" s="70">
        <v>1980.9</v>
      </c>
      <c r="D173" s="70">
        <v>1485.22</v>
      </c>
      <c r="E173" s="70">
        <v>12253.81</v>
      </c>
    </row>
    <row r="174" spans="1:5" ht="15.75" x14ac:dyDescent="0.25">
      <c r="A174" s="155">
        <v>135</v>
      </c>
      <c r="B174" s="156" t="s">
        <v>604</v>
      </c>
      <c r="C174" s="70">
        <v>367.42</v>
      </c>
      <c r="D174" s="70">
        <v>4656.8</v>
      </c>
      <c r="E174" s="70">
        <v>2947.23</v>
      </c>
    </row>
    <row r="175" spans="1:5" ht="15.75" x14ac:dyDescent="0.25">
      <c r="A175" s="155">
        <v>136</v>
      </c>
      <c r="B175" s="156" t="s">
        <v>605</v>
      </c>
      <c r="C175" s="70">
        <v>2881.72</v>
      </c>
      <c r="D175" s="70">
        <v>0</v>
      </c>
      <c r="E175" s="70">
        <v>0</v>
      </c>
    </row>
    <row r="176" spans="1:5" ht="15.75" x14ac:dyDescent="0.25">
      <c r="A176" s="155">
        <v>137</v>
      </c>
      <c r="B176" s="156" t="s">
        <v>606</v>
      </c>
      <c r="C176" s="70">
        <v>0</v>
      </c>
      <c r="D176" s="70">
        <v>946.2</v>
      </c>
      <c r="E176" s="70">
        <v>0</v>
      </c>
    </row>
    <row r="177" spans="1:10" ht="15.75" x14ac:dyDescent="0.25">
      <c r="A177" s="155">
        <v>138</v>
      </c>
      <c r="B177" s="156" t="s">
        <v>607</v>
      </c>
      <c r="C177" s="70">
        <v>8556.2999999999993</v>
      </c>
      <c r="D177" s="70">
        <v>4888.8100000000004</v>
      </c>
      <c r="E177" s="70">
        <v>2740.66</v>
      </c>
    </row>
    <row r="178" spans="1:10" ht="15.75" x14ac:dyDescent="0.25">
      <c r="A178" s="155">
        <v>139</v>
      </c>
      <c r="B178" s="156" t="s">
        <v>608</v>
      </c>
      <c r="C178" s="70">
        <v>3425.05</v>
      </c>
      <c r="D178" s="70">
        <v>5400.85</v>
      </c>
      <c r="E178" s="70">
        <v>10515.06</v>
      </c>
    </row>
    <row r="179" spans="1:10" ht="15.75" x14ac:dyDescent="0.25">
      <c r="A179" s="155">
        <v>140</v>
      </c>
      <c r="B179" s="156" t="s">
        <v>609</v>
      </c>
      <c r="C179" s="70">
        <v>4139.16</v>
      </c>
      <c r="D179" s="70">
        <v>3535.1</v>
      </c>
      <c r="E179" s="70">
        <v>2245.84</v>
      </c>
    </row>
    <row r="180" spans="1:10" ht="15.75" x14ac:dyDescent="0.25">
      <c r="A180" s="155">
        <v>141</v>
      </c>
      <c r="B180" s="156" t="s">
        <v>590</v>
      </c>
      <c r="C180" s="70">
        <v>1849.41</v>
      </c>
      <c r="D180" s="70">
        <v>1658.44</v>
      </c>
      <c r="E180" s="70">
        <v>6037.65</v>
      </c>
    </row>
    <row r="181" spans="1:10" ht="15.75" x14ac:dyDescent="0.25">
      <c r="A181" s="155">
        <v>142</v>
      </c>
      <c r="B181" s="156" t="s">
        <v>610</v>
      </c>
      <c r="C181" s="70">
        <v>1348.19</v>
      </c>
      <c r="D181" s="70">
        <v>9802.27</v>
      </c>
      <c r="E181" s="70">
        <v>0</v>
      </c>
    </row>
    <row r="182" spans="1:10" ht="15.75" x14ac:dyDescent="0.25">
      <c r="A182" s="155">
        <v>143</v>
      </c>
      <c r="B182" s="156" t="s">
        <v>611</v>
      </c>
      <c r="C182" s="70">
        <v>0</v>
      </c>
      <c r="D182" s="70">
        <v>1289.1400000000001</v>
      </c>
      <c r="E182" s="70">
        <v>9533.75</v>
      </c>
    </row>
    <row r="183" spans="1:10" ht="15.75" x14ac:dyDescent="0.25">
      <c r="A183" s="155">
        <v>144</v>
      </c>
      <c r="B183" s="156" t="s">
        <v>589</v>
      </c>
      <c r="C183" s="70">
        <v>0</v>
      </c>
      <c r="D183" s="70">
        <v>0</v>
      </c>
      <c r="E183" s="70">
        <v>2435.0300000000002</v>
      </c>
    </row>
    <row r="184" spans="1:10" ht="18.75" x14ac:dyDescent="0.25">
      <c r="A184" s="157"/>
      <c r="B184" s="158" t="s">
        <v>206</v>
      </c>
      <c r="C184" s="59">
        <f>SUM(C49:C183)</f>
        <v>2077972.6099999987</v>
      </c>
      <c r="D184" s="59">
        <f t="shared" ref="D184:E184" si="5">SUM(D49:D183)</f>
        <v>1824908.48</v>
      </c>
      <c r="E184" s="59">
        <f t="shared" si="5"/>
        <v>3212526.0199999977</v>
      </c>
      <c r="H184" s="175">
        <f>C184/C$611*100</f>
        <v>13.09580372839673</v>
      </c>
      <c r="I184" s="175">
        <f t="shared" ref="I184" si="6">D184/D$611*100</f>
        <v>18.401799011368681</v>
      </c>
      <c r="J184" s="175">
        <f t="shared" ref="J184" si="7">E184/E$611*100</f>
        <v>22.946983596365378</v>
      </c>
    </row>
    <row r="185" spans="1:10" ht="15.75" x14ac:dyDescent="0.25">
      <c r="A185" s="48"/>
      <c r="B185" s="204" t="s">
        <v>203</v>
      </c>
      <c r="C185" s="205"/>
      <c r="D185" s="205"/>
      <c r="E185" s="206"/>
      <c r="H185" s="45">
        <v>1</v>
      </c>
      <c r="I185" s="45">
        <v>1</v>
      </c>
      <c r="J185" s="45">
        <v>1</v>
      </c>
    </row>
    <row r="186" spans="1:10" ht="15.75" x14ac:dyDescent="0.25">
      <c r="A186" s="48">
        <v>1</v>
      </c>
      <c r="B186" s="71" t="s">
        <v>21</v>
      </c>
      <c r="C186" s="25">
        <v>959952</v>
      </c>
      <c r="D186" s="25">
        <v>1065314.8799999999</v>
      </c>
      <c r="E186" s="25">
        <v>1498923</v>
      </c>
    </row>
    <row r="187" spans="1:10" ht="15.75" x14ac:dyDescent="0.25">
      <c r="A187" s="48">
        <v>2</v>
      </c>
      <c r="B187" s="71" t="s">
        <v>35</v>
      </c>
      <c r="C187" s="25">
        <v>12156.7</v>
      </c>
      <c r="D187" s="25">
        <v>22161.19</v>
      </c>
      <c r="E187" s="25">
        <v>15338.92</v>
      </c>
    </row>
    <row r="188" spans="1:10" ht="15.75" x14ac:dyDescent="0.25">
      <c r="A188" s="48">
        <v>3</v>
      </c>
      <c r="B188" s="71" t="s">
        <v>490</v>
      </c>
      <c r="C188" s="25">
        <v>24500.17</v>
      </c>
      <c r="D188" s="25">
        <v>23119.71</v>
      </c>
      <c r="E188" s="25">
        <v>21971.43</v>
      </c>
    </row>
    <row r="189" spans="1:10" ht="15.75" x14ac:dyDescent="0.25">
      <c r="A189" s="48">
        <v>4</v>
      </c>
      <c r="B189" s="71" t="s">
        <v>491</v>
      </c>
      <c r="C189" s="25">
        <v>3495.51</v>
      </c>
      <c r="D189" s="25">
        <v>1609.71</v>
      </c>
      <c r="E189" s="25">
        <v>1345.9</v>
      </c>
    </row>
    <row r="190" spans="1:10" ht="15.75" x14ac:dyDescent="0.25">
      <c r="A190" s="48">
        <v>5</v>
      </c>
      <c r="B190" s="71" t="s">
        <v>492</v>
      </c>
      <c r="C190" s="25">
        <v>1752.13</v>
      </c>
      <c r="D190" s="25">
        <v>1631.88</v>
      </c>
      <c r="E190" s="25">
        <v>1935.64</v>
      </c>
    </row>
    <row r="191" spans="1:10" ht="15.75" x14ac:dyDescent="0.25">
      <c r="A191" s="48">
        <v>6</v>
      </c>
      <c r="B191" s="71" t="s">
        <v>493</v>
      </c>
      <c r="C191" s="25">
        <v>0</v>
      </c>
      <c r="D191" s="25">
        <v>149.85</v>
      </c>
      <c r="E191" s="25">
        <v>50.8</v>
      </c>
    </row>
    <row r="192" spans="1:10" ht="15.75" x14ac:dyDescent="0.25">
      <c r="A192" s="48">
        <v>7</v>
      </c>
      <c r="B192" s="71" t="s">
        <v>494</v>
      </c>
      <c r="C192" s="25">
        <v>913.17</v>
      </c>
      <c r="D192" s="25">
        <v>1641.96</v>
      </c>
      <c r="E192" s="25">
        <v>734.23</v>
      </c>
    </row>
    <row r="193" spans="1:5" ht="15.75" x14ac:dyDescent="0.25">
      <c r="A193" s="48">
        <v>8</v>
      </c>
      <c r="B193" s="71" t="s">
        <v>495</v>
      </c>
      <c r="C193" s="25">
        <v>300</v>
      </c>
      <c r="D193" s="25">
        <v>715.87</v>
      </c>
      <c r="E193" s="25">
        <v>702.99</v>
      </c>
    </row>
    <row r="194" spans="1:5" ht="15.75" x14ac:dyDescent="0.25">
      <c r="A194" s="48">
        <v>9</v>
      </c>
      <c r="B194" s="71" t="s">
        <v>496</v>
      </c>
      <c r="C194" s="25">
        <v>3066.74</v>
      </c>
      <c r="D194" s="25">
        <v>2618.54</v>
      </c>
      <c r="E194" s="25">
        <v>2477.41</v>
      </c>
    </row>
    <row r="195" spans="1:5" ht="15.75" x14ac:dyDescent="0.25">
      <c r="A195" s="48">
        <v>10</v>
      </c>
      <c r="B195" s="71" t="s">
        <v>497</v>
      </c>
      <c r="C195" s="25">
        <v>449.86</v>
      </c>
      <c r="D195" s="25">
        <v>874.31</v>
      </c>
      <c r="E195" s="25">
        <v>316.73</v>
      </c>
    </row>
    <row r="196" spans="1:5" ht="15.75" x14ac:dyDescent="0.25">
      <c r="A196" s="48">
        <v>11</v>
      </c>
      <c r="B196" s="71" t="s">
        <v>498</v>
      </c>
      <c r="C196" s="25">
        <v>562.21</v>
      </c>
      <c r="D196" s="25">
        <v>912.17</v>
      </c>
      <c r="E196" s="25">
        <v>819.87</v>
      </c>
    </row>
    <row r="197" spans="1:5" ht="15.75" x14ac:dyDescent="0.25">
      <c r="A197" s="48">
        <v>12</v>
      </c>
      <c r="B197" s="71" t="s">
        <v>499</v>
      </c>
      <c r="C197" s="25">
        <v>548.17999999999995</v>
      </c>
      <c r="D197" s="25">
        <v>450</v>
      </c>
      <c r="E197" s="25">
        <v>382.54</v>
      </c>
    </row>
    <row r="198" spans="1:5" ht="15.75" x14ac:dyDescent="0.25">
      <c r="A198" s="48">
        <v>13</v>
      </c>
      <c r="B198" s="51" t="s">
        <v>1</v>
      </c>
      <c r="C198" s="25">
        <v>14581.37</v>
      </c>
      <c r="D198" s="25">
        <v>16275.41</v>
      </c>
      <c r="E198" s="25">
        <v>26313.31</v>
      </c>
    </row>
    <row r="199" spans="1:5" ht="15.75" x14ac:dyDescent="0.25">
      <c r="A199" s="48">
        <v>14</v>
      </c>
      <c r="B199" s="51" t="s">
        <v>2</v>
      </c>
      <c r="C199" s="25">
        <v>30675.759999999998</v>
      </c>
      <c r="D199" s="25">
        <v>31119.27</v>
      </c>
      <c r="E199" s="25">
        <v>35112.81</v>
      </c>
    </row>
    <row r="200" spans="1:5" ht="15.75" x14ac:dyDescent="0.25">
      <c r="A200" s="48">
        <v>15</v>
      </c>
      <c r="B200" s="51" t="s">
        <v>3</v>
      </c>
      <c r="C200" s="25">
        <v>854.88</v>
      </c>
      <c r="D200" s="25">
        <v>1109.5</v>
      </c>
      <c r="E200" s="25">
        <v>1476</v>
      </c>
    </row>
    <row r="201" spans="1:5" ht="15.75" x14ac:dyDescent="0.25">
      <c r="A201" s="48">
        <v>16</v>
      </c>
      <c r="B201" s="51" t="s">
        <v>4</v>
      </c>
      <c r="C201" s="25">
        <v>90</v>
      </c>
      <c r="D201" s="25">
        <v>90</v>
      </c>
      <c r="E201" s="25">
        <v>191.45</v>
      </c>
    </row>
    <row r="202" spans="1:5" ht="15.75" x14ac:dyDescent="0.25">
      <c r="A202" s="48">
        <v>17</v>
      </c>
      <c r="B202" s="51" t="s">
        <v>5</v>
      </c>
      <c r="C202" s="25">
        <v>1905.78</v>
      </c>
      <c r="D202" s="25">
        <v>1138.92</v>
      </c>
      <c r="E202" s="25">
        <v>1309.3800000000001</v>
      </c>
    </row>
    <row r="203" spans="1:5" ht="15.75" x14ac:dyDescent="0.25">
      <c r="A203" s="48">
        <v>18</v>
      </c>
      <c r="B203" s="51" t="s">
        <v>6</v>
      </c>
      <c r="C203" s="25">
        <v>631.58000000000004</v>
      </c>
      <c r="D203" s="25">
        <v>674.93</v>
      </c>
      <c r="E203" s="25">
        <v>612.97</v>
      </c>
    </row>
    <row r="204" spans="1:5" ht="15.75" x14ac:dyDescent="0.25">
      <c r="A204" s="48">
        <v>19</v>
      </c>
      <c r="B204" s="51" t="s">
        <v>7</v>
      </c>
      <c r="C204" s="25">
        <v>245</v>
      </c>
      <c r="D204" s="25">
        <v>465.94</v>
      </c>
      <c r="E204" s="25">
        <v>2463.59</v>
      </c>
    </row>
    <row r="205" spans="1:5" ht="15.75" x14ac:dyDescent="0.25">
      <c r="A205" s="48">
        <v>20</v>
      </c>
      <c r="B205" s="51" t="s">
        <v>8</v>
      </c>
      <c r="C205" s="25">
        <v>2936.28</v>
      </c>
      <c r="D205" s="25">
        <v>1813.17</v>
      </c>
      <c r="E205" s="25">
        <v>2705.54</v>
      </c>
    </row>
    <row r="206" spans="1:5" ht="15.75" x14ac:dyDescent="0.25">
      <c r="A206" s="48">
        <v>21</v>
      </c>
      <c r="B206" s="51" t="s">
        <v>9</v>
      </c>
      <c r="C206" s="25">
        <v>356.5</v>
      </c>
      <c r="D206" s="25">
        <v>537.67999999999995</v>
      </c>
      <c r="E206" s="25">
        <v>212.55</v>
      </c>
    </row>
    <row r="207" spans="1:5" ht="15.75" x14ac:dyDescent="0.25">
      <c r="A207" s="48">
        <v>22</v>
      </c>
      <c r="B207" s="51" t="s">
        <v>10</v>
      </c>
      <c r="C207" s="25">
        <v>1899.68</v>
      </c>
      <c r="D207" s="25">
        <v>1532.66</v>
      </c>
      <c r="E207" s="25">
        <v>1986.09</v>
      </c>
    </row>
    <row r="208" spans="1:5" ht="15.75" x14ac:dyDescent="0.25">
      <c r="A208" s="48">
        <v>23</v>
      </c>
      <c r="B208" s="51" t="s">
        <v>11</v>
      </c>
      <c r="C208" s="25">
        <v>1360.19</v>
      </c>
      <c r="D208" s="25">
        <v>903.86</v>
      </c>
      <c r="E208" s="25">
        <v>1354.21</v>
      </c>
    </row>
    <row r="209" spans="1:5" ht="15.75" x14ac:dyDescent="0.25">
      <c r="A209" s="48">
        <v>24</v>
      </c>
      <c r="B209" s="51" t="s">
        <v>13</v>
      </c>
      <c r="C209" s="25">
        <v>21.91</v>
      </c>
      <c r="D209" s="25">
        <v>103.06</v>
      </c>
      <c r="E209" s="25">
        <v>326.88</v>
      </c>
    </row>
    <row r="210" spans="1:5" ht="15.75" x14ac:dyDescent="0.25">
      <c r="A210" s="48">
        <v>25</v>
      </c>
      <c r="B210" s="51" t="s">
        <v>415</v>
      </c>
      <c r="C210" s="25">
        <v>270.16000000000003</v>
      </c>
      <c r="D210" s="25">
        <v>493.95</v>
      </c>
      <c r="E210" s="25">
        <v>310</v>
      </c>
    </row>
    <row r="211" spans="1:5" ht="15.75" x14ac:dyDescent="0.25">
      <c r="A211" s="48">
        <v>26</v>
      </c>
      <c r="B211" s="51" t="s">
        <v>335</v>
      </c>
      <c r="C211" s="25">
        <v>103.85</v>
      </c>
      <c r="D211" s="25">
        <v>426.32</v>
      </c>
      <c r="E211" s="25">
        <v>63.33</v>
      </c>
    </row>
    <row r="212" spans="1:5" ht="15.75" x14ac:dyDescent="0.25">
      <c r="A212" s="48">
        <v>27</v>
      </c>
      <c r="B212" s="51" t="s">
        <v>336</v>
      </c>
      <c r="C212" s="25">
        <v>110.38</v>
      </c>
      <c r="D212" s="25">
        <v>250.13</v>
      </c>
      <c r="E212" s="25">
        <v>272.02999999999997</v>
      </c>
    </row>
    <row r="213" spans="1:5" ht="15.75" x14ac:dyDescent="0.25">
      <c r="A213" s="48">
        <v>28</v>
      </c>
      <c r="B213" s="51" t="s">
        <v>337</v>
      </c>
      <c r="C213" s="25">
        <v>280.87</v>
      </c>
      <c r="D213" s="25">
        <v>336.96</v>
      </c>
      <c r="E213" s="25">
        <v>306.37</v>
      </c>
    </row>
    <row r="214" spans="1:5" ht="15.75" x14ac:dyDescent="0.25">
      <c r="A214" s="48">
        <v>29</v>
      </c>
      <c r="B214" s="51" t="s">
        <v>451</v>
      </c>
      <c r="C214" s="25">
        <v>545.74</v>
      </c>
      <c r="D214" s="25">
        <v>482.87</v>
      </c>
      <c r="E214" s="25">
        <v>122.14</v>
      </c>
    </row>
    <row r="215" spans="1:5" ht="15.75" x14ac:dyDescent="0.25">
      <c r="A215" s="48">
        <v>30</v>
      </c>
      <c r="B215" s="51" t="s">
        <v>461</v>
      </c>
      <c r="C215" s="25">
        <v>837.07</v>
      </c>
      <c r="D215" s="25">
        <v>1448.36</v>
      </c>
      <c r="E215" s="25">
        <v>1188.82</v>
      </c>
    </row>
    <row r="216" spans="1:5" ht="15.75" x14ac:dyDescent="0.25">
      <c r="A216" s="48">
        <v>31</v>
      </c>
      <c r="B216" s="51" t="s">
        <v>660</v>
      </c>
      <c r="C216" s="25">
        <v>1592.9</v>
      </c>
      <c r="D216" s="25">
        <v>570.5</v>
      </c>
      <c r="E216" s="25">
        <v>1480</v>
      </c>
    </row>
    <row r="217" spans="1:5" ht="15.75" x14ac:dyDescent="0.25">
      <c r="A217" s="48">
        <v>32</v>
      </c>
      <c r="B217" s="51" t="s">
        <v>22</v>
      </c>
      <c r="C217" s="25">
        <v>8286.01</v>
      </c>
      <c r="D217" s="25">
        <v>14963.4</v>
      </c>
      <c r="E217" s="25">
        <v>4116.91</v>
      </c>
    </row>
    <row r="218" spans="1:5" ht="15.75" x14ac:dyDescent="0.25">
      <c r="A218" s="48">
        <v>33</v>
      </c>
      <c r="B218" s="51" t="s">
        <v>629</v>
      </c>
      <c r="C218" s="25">
        <v>1342.19</v>
      </c>
      <c r="D218" s="25">
        <v>2882.77</v>
      </c>
      <c r="E218" s="25">
        <v>3802.3</v>
      </c>
    </row>
    <row r="219" spans="1:5" ht="15.75" x14ac:dyDescent="0.25">
      <c r="A219" s="48">
        <v>34</v>
      </c>
      <c r="B219" s="51" t="s">
        <v>630</v>
      </c>
      <c r="C219" s="25">
        <v>945.85</v>
      </c>
      <c r="D219" s="25">
        <v>1512.6</v>
      </c>
      <c r="E219" s="25">
        <v>1551.5</v>
      </c>
    </row>
    <row r="220" spans="1:5" ht="15.75" x14ac:dyDescent="0.25">
      <c r="A220" s="48">
        <v>35</v>
      </c>
      <c r="B220" s="51" t="s">
        <v>661</v>
      </c>
      <c r="C220" s="25">
        <v>207.41</v>
      </c>
      <c r="D220" s="25">
        <v>170.21</v>
      </c>
      <c r="E220" s="25">
        <v>556.74</v>
      </c>
    </row>
    <row r="221" spans="1:5" ht="15.75" x14ac:dyDescent="0.25">
      <c r="A221" s="48">
        <v>36</v>
      </c>
      <c r="B221" s="51" t="s">
        <v>637</v>
      </c>
      <c r="C221" s="25">
        <v>119</v>
      </c>
      <c r="D221" s="25">
        <v>258.5</v>
      </c>
      <c r="E221" s="25">
        <v>220</v>
      </c>
    </row>
    <row r="222" spans="1:5" ht="15.75" x14ac:dyDescent="0.25">
      <c r="A222" s="48">
        <v>37</v>
      </c>
      <c r="B222" s="51" t="s">
        <v>631</v>
      </c>
      <c r="C222" s="25">
        <v>376.19</v>
      </c>
      <c r="D222" s="25">
        <v>880.66</v>
      </c>
      <c r="E222" s="25">
        <v>265.95</v>
      </c>
    </row>
    <row r="223" spans="1:5" ht="15.75" x14ac:dyDescent="0.25">
      <c r="A223" s="48">
        <v>38</v>
      </c>
      <c r="B223" s="51" t="s">
        <v>632</v>
      </c>
      <c r="C223" s="25">
        <v>309.8</v>
      </c>
      <c r="D223" s="25">
        <v>166.33</v>
      </c>
      <c r="E223" s="25">
        <v>779.79</v>
      </c>
    </row>
    <row r="224" spans="1:5" ht="15.75" x14ac:dyDescent="0.25">
      <c r="A224" s="48">
        <v>39</v>
      </c>
      <c r="B224" s="51" t="s">
        <v>638</v>
      </c>
      <c r="C224" s="25">
        <v>100</v>
      </c>
      <c r="D224" s="25">
        <v>581.6</v>
      </c>
      <c r="E224" s="25">
        <v>1012.7</v>
      </c>
    </row>
    <row r="225" spans="1:5" ht="15.75" x14ac:dyDescent="0.25">
      <c r="A225" s="48">
        <v>40</v>
      </c>
      <c r="B225" s="51" t="s">
        <v>639</v>
      </c>
      <c r="C225" s="25">
        <v>240.12</v>
      </c>
      <c r="D225" s="25">
        <v>52.99</v>
      </c>
      <c r="E225" s="25">
        <v>314.81</v>
      </c>
    </row>
    <row r="226" spans="1:5" ht="15.75" x14ac:dyDescent="0.25">
      <c r="A226" s="48">
        <v>41</v>
      </c>
      <c r="B226" s="51" t="s">
        <v>633</v>
      </c>
      <c r="C226" s="25">
        <v>426.75</v>
      </c>
      <c r="D226" s="25">
        <v>324.26</v>
      </c>
      <c r="E226" s="25">
        <v>517.85</v>
      </c>
    </row>
    <row r="227" spans="1:5" ht="15.75" x14ac:dyDescent="0.25">
      <c r="A227" s="48">
        <v>42</v>
      </c>
      <c r="B227" s="51" t="s">
        <v>634</v>
      </c>
      <c r="C227" s="25">
        <v>362.66</v>
      </c>
      <c r="D227" s="25">
        <v>734.68</v>
      </c>
      <c r="E227" s="25">
        <v>287.75</v>
      </c>
    </row>
    <row r="228" spans="1:5" ht="15.75" x14ac:dyDescent="0.25">
      <c r="A228" s="48">
        <v>43</v>
      </c>
      <c r="B228" s="51" t="s">
        <v>635</v>
      </c>
      <c r="C228" s="25">
        <v>0</v>
      </c>
      <c r="D228" s="25">
        <v>298.31</v>
      </c>
      <c r="E228" s="25">
        <v>335.26</v>
      </c>
    </row>
    <row r="229" spans="1:5" ht="15.75" x14ac:dyDescent="0.25">
      <c r="A229" s="48">
        <v>44</v>
      </c>
      <c r="B229" s="51" t="s">
        <v>37</v>
      </c>
      <c r="C229" s="25">
        <v>11197.63</v>
      </c>
      <c r="D229" s="25">
        <v>10093.07</v>
      </c>
      <c r="E229" s="25">
        <v>12182.17</v>
      </c>
    </row>
    <row r="230" spans="1:5" ht="15.75" x14ac:dyDescent="0.25">
      <c r="A230" s="48">
        <v>45</v>
      </c>
      <c r="B230" s="51" t="s">
        <v>41</v>
      </c>
      <c r="C230" s="25">
        <v>227</v>
      </c>
      <c r="D230" s="25">
        <v>342.79</v>
      </c>
      <c r="E230" s="25">
        <v>308.27999999999997</v>
      </c>
    </row>
    <row r="231" spans="1:5" ht="15.75" x14ac:dyDescent="0.25">
      <c r="A231" s="48">
        <v>46</v>
      </c>
      <c r="B231" s="51" t="s">
        <v>42</v>
      </c>
      <c r="C231" s="25">
        <v>140.81</v>
      </c>
      <c r="D231" s="25">
        <v>223.06</v>
      </c>
      <c r="E231" s="25">
        <v>208.97</v>
      </c>
    </row>
    <row r="232" spans="1:5" ht="15.75" x14ac:dyDescent="0.25">
      <c r="A232" s="48">
        <v>47</v>
      </c>
      <c r="B232" s="51" t="s">
        <v>43</v>
      </c>
      <c r="C232" s="25">
        <v>79.22</v>
      </c>
      <c r="D232" s="25">
        <v>116.85</v>
      </c>
      <c r="E232" s="25">
        <v>245.69</v>
      </c>
    </row>
    <row r="233" spans="1:5" ht="15.75" x14ac:dyDescent="0.25">
      <c r="A233" s="48">
        <v>48</v>
      </c>
      <c r="B233" s="51" t="s">
        <v>211</v>
      </c>
      <c r="C233" s="25">
        <v>143.55000000000001</v>
      </c>
      <c r="D233" s="25">
        <v>297.72000000000003</v>
      </c>
      <c r="E233" s="25">
        <v>340.34</v>
      </c>
    </row>
    <row r="234" spans="1:5" ht="15.75" x14ac:dyDescent="0.25">
      <c r="A234" s="48">
        <v>49</v>
      </c>
      <c r="B234" s="51" t="s">
        <v>39</v>
      </c>
      <c r="C234" s="25">
        <v>292.44</v>
      </c>
      <c r="D234" s="25">
        <v>251.08</v>
      </c>
      <c r="E234" s="25">
        <v>167.4</v>
      </c>
    </row>
    <row r="235" spans="1:5" ht="15.75" x14ac:dyDescent="0.25">
      <c r="A235" s="48">
        <v>50</v>
      </c>
      <c r="B235" s="51" t="s">
        <v>44</v>
      </c>
      <c r="C235" s="25">
        <v>1055.76</v>
      </c>
      <c r="D235" s="25">
        <v>2759.21</v>
      </c>
      <c r="E235" s="25">
        <v>2135.33</v>
      </c>
    </row>
    <row r="236" spans="1:5" ht="15.75" x14ac:dyDescent="0.25">
      <c r="A236" s="48">
        <v>51</v>
      </c>
      <c r="B236" s="51" t="s">
        <v>45</v>
      </c>
      <c r="C236" s="25">
        <v>192.71</v>
      </c>
      <c r="D236" s="25">
        <v>208.16</v>
      </c>
      <c r="E236" s="25">
        <v>228.25</v>
      </c>
    </row>
    <row r="237" spans="1:5" ht="15.75" x14ac:dyDescent="0.25">
      <c r="A237" s="48">
        <v>52</v>
      </c>
      <c r="B237" s="51" t="s">
        <v>46</v>
      </c>
      <c r="C237" s="25">
        <v>251.75</v>
      </c>
      <c r="D237" s="25">
        <v>343.9</v>
      </c>
      <c r="E237" s="25">
        <v>324.76</v>
      </c>
    </row>
    <row r="238" spans="1:5" ht="15.75" x14ac:dyDescent="0.25">
      <c r="A238" s="48">
        <v>53</v>
      </c>
      <c r="B238" s="51" t="s">
        <v>47</v>
      </c>
      <c r="C238" s="25">
        <v>182.61</v>
      </c>
      <c r="D238" s="25">
        <v>336.25</v>
      </c>
      <c r="E238" s="25">
        <v>183.62</v>
      </c>
    </row>
    <row r="239" spans="1:5" ht="15.75" x14ac:dyDescent="0.25">
      <c r="A239" s="48">
        <v>54</v>
      </c>
      <c r="B239" s="51" t="s">
        <v>48</v>
      </c>
      <c r="C239" s="25">
        <v>172.37</v>
      </c>
      <c r="D239" s="25">
        <v>105.84</v>
      </c>
      <c r="E239" s="25">
        <v>145.62</v>
      </c>
    </row>
    <row r="240" spans="1:5" ht="15.75" x14ac:dyDescent="0.25">
      <c r="A240" s="48">
        <v>55</v>
      </c>
      <c r="B240" s="51" t="s">
        <v>40</v>
      </c>
      <c r="C240" s="25">
        <v>516.73</v>
      </c>
      <c r="D240" s="25">
        <v>696.12</v>
      </c>
      <c r="E240" s="25">
        <v>753.38</v>
      </c>
    </row>
    <row r="241" spans="1:5" ht="15.75" x14ac:dyDescent="0.25">
      <c r="A241" s="48">
        <v>56</v>
      </c>
      <c r="B241" s="51" t="s">
        <v>49</v>
      </c>
      <c r="C241" s="25">
        <v>114</v>
      </c>
      <c r="D241" s="25">
        <v>293.33999999999997</v>
      </c>
      <c r="E241" s="25">
        <v>265.52999999999997</v>
      </c>
    </row>
    <row r="242" spans="1:5" ht="15.75" x14ac:dyDescent="0.25">
      <c r="A242" s="48">
        <v>57</v>
      </c>
      <c r="B242" s="51" t="s">
        <v>50</v>
      </c>
      <c r="C242" s="25">
        <v>1020.19</v>
      </c>
      <c r="D242" s="25">
        <v>150.04</v>
      </c>
      <c r="E242" s="25">
        <v>292.79000000000002</v>
      </c>
    </row>
    <row r="243" spans="1:5" ht="15.75" x14ac:dyDescent="0.25">
      <c r="A243" s="48">
        <v>58</v>
      </c>
      <c r="B243" s="51" t="s">
        <v>51</v>
      </c>
      <c r="C243" s="25">
        <v>158.32</v>
      </c>
      <c r="D243" s="25">
        <v>251.85</v>
      </c>
      <c r="E243" s="25">
        <v>57.89</v>
      </c>
    </row>
    <row r="244" spans="1:5" ht="15.75" x14ac:dyDescent="0.25">
      <c r="A244" s="48">
        <v>59</v>
      </c>
      <c r="B244" s="51" t="s">
        <v>52</v>
      </c>
      <c r="C244" s="25">
        <v>1175.9100000000001</v>
      </c>
      <c r="D244" s="25">
        <v>507.17</v>
      </c>
      <c r="E244" s="25">
        <v>355.18</v>
      </c>
    </row>
    <row r="245" spans="1:5" ht="15.75" x14ac:dyDescent="0.25">
      <c r="A245" s="48">
        <v>60</v>
      </c>
      <c r="B245" s="51" t="s">
        <v>53</v>
      </c>
      <c r="C245" s="25">
        <v>228.45</v>
      </c>
      <c r="D245" s="25">
        <v>213.16</v>
      </c>
      <c r="E245" s="25">
        <v>140.88</v>
      </c>
    </row>
    <row r="246" spans="1:5" ht="15.75" x14ac:dyDescent="0.25">
      <c r="A246" s="48">
        <v>61</v>
      </c>
      <c r="B246" s="51" t="s">
        <v>54</v>
      </c>
      <c r="C246" s="25">
        <v>202.87</v>
      </c>
      <c r="D246" s="25">
        <v>813.2</v>
      </c>
      <c r="E246" s="25">
        <v>433.57</v>
      </c>
    </row>
    <row r="247" spans="1:5" ht="15.75" x14ac:dyDescent="0.25">
      <c r="A247" s="48">
        <v>62</v>
      </c>
      <c r="B247" s="51" t="s">
        <v>55</v>
      </c>
      <c r="C247" s="25">
        <v>210.2</v>
      </c>
      <c r="D247" s="25">
        <v>179.58</v>
      </c>
      <c r="E247" s="25">
        <v>210.74</v>
      </c>
    </row>
    <row r="248" spans="1:5" ht="15.75" x14ac:dyDescent="0.25">
      <c r="A248" s="48">
        <v>63</v>
      </c>
      <c r="B248" s="51" t="s">
        <v>56</v>
      </c>
      <c r="C248" s="25">
        <v>26023.79</v>
      </c>
      <c r="D248" s="25">
        <v>26847.16</v>
      </c>
      <c r="E248" s="25">
        <v>32652.36</v>
      </c>
    </row>
    <row r="249" spans="1:5" ht="15.75" x14ac:dyDescent="0.25">
      <c r="A249" s="48">
        <v>64</v>
      </c>
      <c r="B249" s="51" t="s">
        <v>57</v>
      </c>
      <c r="C249" s="25">
        <v>6423.71</v>
      </c>
      <c r="D249" s="25">
        <v>7388.42</v>
      </c>
      <c r="E249" s="25">
        <v>8010.48</v>
      </c>
    </row>
    <row r="250" spans="1:5" ht="15.75" x14ac:dyDescent="0.25">
      <c r="A250" s="48">
        <v>65</v>
      </c>
      <c r="B250" s="51" t="s">
        <v>58</v>
      </c>
      <c r="C250" s="25">
        <v>2297.4299999999998</v>
      </c>
      <c r="D250" s="25">
        <v>3469.07</v>
      </c>
      <c r="E250" s="25">
        <v>6614.73</v>
      </c>
    </row>
    <row r="251" spans="1:5" ht="15.75" x14ac:dyDescent="0.25">
      <c r="A251" s="48">
        <v>66</v>
      </c>
      <c r="B251" s="51" t="s">
        <v>59</v>
      </c>
      <c r="C251" s="25">
        <v>1229.58</v>
      </c>
      <c r="D251" s="25">
        <v>1858.9</v>
      </c>
      <c r="E251" s="25">
        <v>1900.85</v>
      </c>
    </row>
    <row r="252" spans="1:5" ht="15.75" x14ac:dyDescent="0.25">
      <c r="A252" s="48">
        <v>67</v>
      </c>
      <c r="B252" s="51" t="s">
        <v>60</v>
      </c>
      <c r="C252" s="25">
        <v>1009.26</v>
      </c>
      <c r="D252" s="25">
        <v>4575.78</v>
      </c>
      <c r="E252" s="25">
        <v>2459.52</v>
      </c>
    </row>
    <row r="253" spans="1:5" ht="15.75" x14ac:dyDescent="0.25">
      <c r="A253" s="48">
        <v>68</v>
      </c>
      <c r="B253" s="51" t="s">
        <v>61</v>
      </c>
      <c r="C253" s="25">
        <v>2489.15</v>
      </c>
      <c r="D253" s="25">
        <v>3064.88</v>
      </c>
      <c r="E253" s="25">
        <v>4920.46</v>
      </c>
    </row>
    <row r="254" spans="1:5" ht="15.75" x14ac:dyDescent="0.25">
      <c r="A254" s="48">
        <v>69</v>
      </c>
      <c r="B254" s="51" t="s">
        <v>62</v>
      </c>
      <c r="C254" s="25">
        <v>634.19000000000005</v>
      </c>
      <c r="D254" s="25">
        <v>1383.56</v>
      </c>
      <c r="E254" s="25">
        <v>642.6</v>
      </c>
    </row>
    <row r="255" spans="1:5" ht="15.75" x14ac:dyDescent="0.25">
      <c r="A255" s="48">
        <v>70</v>
      </c>
      <c r="B255" s="51" t="s">
        <v>63</v>
      </c>
      <c r="C255" s="25">
        <v>2365.1</v>
      </c>
      <c r="D255" s="25">
        <v>4201.82</v>
      </c>
      <c r="E255" s="25">
        <v>1207</v>
      </c>
    </row>
    <row r="256" spans="1:5" ht="15.75" x14ac:dyDescent="0.25">
      <c r="A256" s="48">
        <v>71</v>
      </c>
      <c r="B256" s="51" t="s">
        <v>64</v>
      </c>
      <c r="C256" s="25">
        <v>1961.3</v>
      </c>
      <c r="D256" s="25">
        <v>1944.46</v>
      </c>
      <c r="E256" s="25">
        <v>4531.13</v>
      </c>
    </row>
    <row r="257" spans="1:9" ht="15.75" x14ac:dyDescent="0.25">
      <c r="A257" s="48">
        <v>72</v>
      </c>
      <c r="B257" s="51" t="s">
        <v>65</v>
      </c>
      <c r="C257" s="25">
        <v>926.28</v>
      </c>
      <c r="D257" s="25">
        <v>718.48</v>
      </c>
      <c r="E257" s="25">
        <v>869.4</v>
      </c>
    </row>
    <row r="258" spans="1:9" ht="15.75" x14ac:dyDescent="0.25">
      <c r="A258" s="48">
        <v>73</v>
      </c>
      <c r="B258" s="51" t="s">
        <v>66</v>
      </c>
      <c r="C258" s="25">
        <v>642.86</v>
      </c>
      <c r="D258" s="25">
        <v>644.98</v>
      </c>
      <c r="E258" s="25">
        <v>493.52</v>
      </c>
    </row>
    <row r="259" spans="1:9" ht="15.75" x14ac:dyDescent="0.25">
      <c r="A259" s="48">
        <v>74</v>
      </c>
      <c r="B259" s="51" t="s">
        <v>67</v>
      </c>
      <c r="C259" s="25">
        <v>712.81</v>
      </c>
      <c r="D259" s="25">
        <v>1144.3699999999999</v>
      </c>
      <c r="E259" s="25">
        <v>545.13</v>
      </c>
    </row>
    <row r="260" spans="1:9" ht="15.75" x14ac:dyDescent="0.25">
      <c r="A260" s="48">
        <v>75</v>
      </c>
      <c r="B260" s="51" t="s">
        <v>68</v>
      </c>
      <c r="C260" s="25">
        <v>1040.24</v>
      </c>
      <c r="D260" s="25">
        <v>2104.7600000000002</v>
      </c>
      <c r="E260" s="25">
        <v>1151.07</v>
      </c>
    </row>
    <row r="261" spans="1:9" ht="15.75" x14ac:dyDescent="0.25">
      <c r="A261" s="48">
        <v>76</v>
      </c>
      <c r="B261" s="51" t="s">
        <v>69</v>
      </c>
      <c r="C261" s="25">
        <v>608.49</v>
      </c>
      <c r="D261" s="25">
        <v>2158.7399999999998</v>
      </c>
      <c r="E261" s="25">
        <v>2497.3200000000002</v>
      </c>
    </row>
    <row r="262" spans="1:9" ht="15.75" x14ac:dyDescent="0.25">
      <c r="A262" s="48">
        <v>77</v>
      </c>
      <c r="B262" s="51" t="s">
        <v>70</v>
      </c>
      <c r="C262" s="25">
        <v>453.86</v>
      </c>
      <c r="D262" s="25">
        <v>765.34</v>
      </c>
      <c r="E262" s="25">
        <v>1108.72</v>
      </c>
    </row>
    <row r="263" spans="1:9" ht="15.75" x14ac:dyDescent="0.25">
      <c r="A263" s="48">
        <v>78</v>
      </c>
      <c r="B263" s="51" t="s">
        <v>71</v>
      </c>
      <c r="C263" s="25">
        <v>389.28</v>
      </c>
      <c r="D263" s="25">
        <v>927.73</v>
      </c>
      <c r="E263" s="25">
        <v>901.19</v>
      </c>
    </row>
    <row r="264" spans="1:9" ht="15.75" x14ac:dyDescent="0.25">
      <c r="A264" s="48">
        <v>79</v>
      </c>
      <c r="B264" s="51" t="s">
        <v>72</v>
      </c>
      <c r="C264" s="25">
        <v>871.7</v>
      </c>
      <c r="D264" s="25">
        <v>1009.6</v>
      </c>
      <c r="E264" s="25">
        <v>925.79</v>
      </c>
    </row>
    <row r="265" spans="1:9" ht="15.75" x14ac:dyDescent="0.25">
      <c r="A265" s="48">
        <v>80</v>
      </c>
      <c r="B265" s="51" t="s">
        <v>73</v>
      </c>
      <c r="C265" s="25">
        <v>1519.09</v>
      </c>
      <c r="D265" s="25">
        <v>2058.3000000000002</v>
      </c>
      <c r="E265" s="25">
        <v>461.96</v>
      </c>
    </row>
    <row r="266" spans="1:9" ht="15.75" x14ac:dyDescent="0.25">
      <c r="A266" s="48">
        <v>81</v>
      </c>
      <c r="B266" s="51" t="s">
        <v>74</v>
      </c>
      <c r="C266" s="25">
        <v>2019.5</v>
      </c>
      <c r="D266" s="25">
        <v>1996.5</v>
      </c>
      <c r="E266" s="25">
        <v>2159.8000000000002</v>
      </c>
    </row>
    <row r="267" spans="1:9" ht="15.75" x14ac:dyDescent="0.25">
      <c r="A267" s="48">
        <v>82</v>
      </c>
      <c r="B267" s="51" t="s">
        <v>75</v>
      </c>
      <c r="C267" s="25">
        <v>563.91999999999996</v>
      </c>
      <c r="D267" s="25">
        <v>1335.27</v>
      </c>
      <c r="E267" s="25">
        <v>1096.82</v>
      </c>
    </row>
    <row r="268" spans="1:9" ht="15.75" x14ac:dyDescent="0.25">
      <c r="A268" s="48">
        <v>83</v>
      </c>
      <c r="B268" s="51" t="s">
        <v>76</v>
      </c>
      <c r="C268" s="25">
        <v>1137.9000000000001</v>
      </c>
      <c r="D268" s="25">
        <v>1144.83</v>
      </c>
      <c r="E268" s="25">
        <v>864.83</v>
      </c>
    </row>
    <row r="269" spans="1:9" ht="15.75" x14ac:dyDescent="0.25">
      <c r="A269" s="48">
        <v>84</v>
      </c>
      <c r="B269" s="51" t="s">
        <v>212</v>
      </c>
      <c r="C269" s="25">
        <v>2173.9499999999998</v>
      </c>
      <c r="D269" s="25">
        <v>1794.61</v>
      </c>
      <c r="E269" s="25">
        <v>2409.98</v>
      </c>
      <c r="F269" s="54"/>
      <c r="G269" s="64"/>
      <c r="H269" s="56"/>
      <c r="I269" s="56"/>
    </row>
    <row r="270" spans="1:9" ht="15.75" x14ac:dyDescent="0.25">
      <c r="A270" s="48">
        <v>85</v>
      </c>
      <c r="B270" s="51" t="s">
        <v>214</v>
      </c>
      <c r="C270" s="25">
        <v>2663.58</v>
      </c>
      <c r="D270" s="25">
        <v>2720.98</v>
      </c>
      <c r="E270" s="25">
        <v>5022.1099999999997</v>
      </c>
      <c r="F270" s="54"/>
      <c r="G270" s="64"/>
      <c r="H270" s="56"/>
      <c r="I270" s="56"/>
    </row>
    <row r="271" spans="1:9" ht="15.75" x14ac:dyDescent="0.25">
      <c r="A271" s="48">
        <v>86</v>
      </c>
      <c r="B271" s="51" t="s">
        <v>213</v>
      </c>
      <c r="C271" s="25">
        <v>508.31</v>
      </c>
      <c r="D271" s="25">
        <v>999.34</v>
      </c>
      <c r="E271" s="25">
        <v>717.29</v>
      </c>
      <c r="F271" s="54"/>
      <c r="G271" s="64"/>
      <c r="H271" s="56"/>
      <c r="I271" s="56"/>
    </row>
    <row r="272" spans="1:9" ht="15.75" x14ac:dyDescent="0.25">
      <c r="A272" s="48">
        <v>87</v>
      </c>
      <c r="B272" s="51" t="s">
        <v>80</v>
      </c>
      <c r="C272" s="25">
        <v>1032.06</v>
      </c>
      <c r="D272" s="25">
        <v>905.47</v>
      </c>
      <c r="E272" s="25">
        <v>1454.71</v>
      </c>
      <c r="F272" s="54"/>
      <c r="G272" s="64"/>
      <c r="H272" s="56"/>
      <c r="I272" s="56"/>
    </row>
    <row r="273" spans="1:9" ht="15.75" x14ac:dyDescent="0.25">
      <c r="A273" s="48">
        <v>88</v>
      </c>
      <c r="B273" s="51" t="s">
        <v>81</v>
      </c>
      <c r="C273" s="25">
        <v>138.5</v>
      </c>
      <c r="D273" s="25">
        <v>1705.65</v>
      </c>
      <c r="E273" s="25">
        <v>87.79</v>
      </c>
      <c r="F273" s="54"/>
      <c r="G273" s="64"/>
      <c r="H273" s="56"/>
      <c r="I273" s="56"/>
    </row>
    <row r="274" spans="1:9" ht="15.75" x14ac:dyDescent="0.25">
      <c r="A274" s="48">
        <v>89</v>
      </c>
      <c r="B274" s="51" t="s">
        <v>82</v>
      </c>
      <c r="C274" s="25">
        <v>35</v>
      </c>
      <c r="D274" s="25">
        <v>163.77000000000001</v>
      </c>
      <c r="E274" s="25">
        <v>33.22</v>
      </c>
      <c r="F274" s="54"/>
      <c r="G274" s="64"/>
      <c r="H274" s="56"/>
      <c r="I274" s="56"/>
    </row>
    <row r="275" spans="1:9" ht="15.75" x14ac:dyDescent="0.25">
      <c r="A275" s="48">
        <v>90</v>
      </c>
      <c r="B275" s="51" t="s">
        <v>98</v>
      </c>
      <c r="C275" s="25">
        <v>918</v>
      </c>
      <c r="D275" s="25">
        <v>1171.18</v>
      </c>
      <c r="E275" s="25">
        <v>1989.8</v>
      </c>
    </row>
    <row r="276" spans="1:9" ht="15.75" x14ac:dyDescent="0.25">
      <c r="A276" s="48">
        <v>91</v>
      </c>
      <c r="B276" s="51" t="s">
        <v>84</v>
      </c>
      <c r="C276" s="25">
        <v>779.98</v>
      </c>
      <c r="D276" s="25">
        <v>1347.83</v>
      </c>
      <c r="E276" s="25">
        <v>1557.05</v>
      </c>
    </row>
    <row r="277" spans="1:9" ht="15.75" x14ac:dyDescent="0.25">
      <c r="A277" s="48">
        <v>92</v>
      </c>
      <c r="B277" s="51" t="s">
        <v>85</v>
      </c>
      <c r="C277" s="25">
        <v>1244.53</v>
      </c>
      <c r="D277" s="25">
        <v>3876.14</v>
      </c>
      <c r="E277" s="25">
        <v>5398.3</v>
      </c>
    </row>
    <row r="278" spans="1:9" ht="15.75" x14ac:dyDescent="0.25">
      <c r="A278" s="48">
        <v>93</v>
      </c>
      <c r="B278" s="51" t="s">
        <v>86</v>
      </c>
      <c r="C278" s="25">
        <v>945.34</v>
      </c>
      <c r="D278" s="25">
        <v>465.99</v>
      </c>
      <c r="E278" s="25">
        <v>114.94</v>
      </c>
    </row>
    <row r="279" spans="1:9" ht="15.75" x14ac:dyDescent="0.25">
      <c r="A279" s="48">
        <v>94</v>
      </c>
      <c r="B279" s="51" t="s">
        <v>87</v>
      </c>
      <c r="C279" s="25">
        <v>1841.59</v>
      </c>
      <c r="D279" s="25">
        <v>2841.09</v>
      </c>
      <c r="E279" s="25">
        <v>2811.47</v>
      </c>
    </row>
    <row r="280" spans="1:9" ht="15.75" x14ac:dyDescent="0.25">
      <c r="A280" s="48">
        <v>95</v>
      </c>
      <c r="B280" s="51" t="s">
        <v>88</v>
      </c>
      <c r="C280" s="25">
        <v>391.53</v>
      </c>
      <c r="D280" s="25">
        <v>614.69000000000005</v>
      </c>
      <c r="E280" s="25">
        <v>384.57</v>
      </c>
    </row>
    <row r="281" spans="1:9" ht="15.75" x14ac:dyDescent="0.25">
      <c r="A281" s="48">
        <v>96</v>
      </c>
      <c r="B281" s="51" t="s">
        <v>89</v>
      </c>
      <c r="C281" s="25">
        <v>845</v>
      </c>
      <c r="D281" s="25">
        <v>2518.88</v>
      </c>
      <c r="E281" s="25">
        <v>5725.48</v>
      </c>
    </row>
    <row r="282" spans="1:9" ht="15.75" x14ac:dyDescent="0.25">
      <c r="A282" s="48">
        <v>97</v>
      </c>
      <c r="B282" s="51" t="s">
        <v>90</v>
      </c>
      <c r="C282" s="25">
        <v>652.91</v>
      </c>
      <c r="D282" s="25">
        <v>2555.0700000000002</v>
      </c>
      <c r="E282" s="25">
        <v>1989.02</v>
      </c>
    </row>
    <row r="283" spans="1:9" ht="15.75" x14ac:dyDescent="0.25">
      <c r="A283" s="48">
        <v>98</v>
      </c>
      <c r="B283" s="51" t="s">
        <v>91</v>
      </c>
      <c r="C283" s="25">
        <v>2140.11</v>
      </c>
      <c r="D283" s="25">
        <v>9496.69</v>
      </c>
      <c r="E283" s="25">
        <v>3080.22</v>
      </c>
    </row>
    <row r="284" spans="1:9" ht="15.75" x14ac:dyDescent="0.25">
      <c r="A284" s="48">
        <v>99</v>
      </c>
      <c r="B284" s="51" t="s">
        <v>92</v>
      </c>
      <c r="C284" s="25">
        <v>497.39</v>
      </c>
      <c r="D284" s="25">
        <v>0</v>
      </c>
      <c r="E284" s="25">
        <v>533.38</v>
      </c>
    </row>
    <row r="285" spans="1:9" ht="15.75" x14ac:dyDescent="0.25">
      <c r="A285" s="48">
        <v>100</v>
      </c>
      <c r="B285" s="51" t="s">
        <v>93</v>
      </c>
      <c r="C285" s="25">
        <v>749.72</v>
      </c>
      <c r="D285" s="25">
        <v>2850</v>
      </c>
      <c r="E285" s="25">
        <v>2347.5500000000002</v>
      </c>
    </row>
    <row r="286" spans="1:9" ht="15.75" x14ac:dyDescent="0.25">
      <c r="A286" s="48">
        <v>101</v>
      </c>
      <c r="B286" s="51" t="s">
        <v>94</v>
      </c>
      <c r="C286" s="25">
        <v>104.75</v>
      </c>
      <c r="D286" s="25">
        <v>346.49</v>
      </c>
      <c r="E286" s="25">
        <v>382.62</v>
      </c>
    </row>
    <row r="287" spans="1:9" ht="15.75" x14ac:dyDescent="0.25">
      <c r="A287" s="48">
        <v>102</v>
      </c>
      <c r="B287" s="51" t="s">
        <v>95</v>
      </c>
      <c r="C287" s="25">
        <v>1571</v>
      </c>
      <c r="D287" s="25">
        <v>724</v>
      </c>
      <c r="E287" s="25">
        <v>346.5</v>
      </c>
    </row>
    <row r="288" spans="1:9" ht="15.75" x14ac:dyDescent="0.25">
      <c r="A288" s="48">
        <v>103</v>
      </c>
      <c r="B288" s="51" t="s">
        <v>96</v>
      </c>
      <c r="C288" s="25">
        <v>2216.1799999999998</v>
      </c>
      <c r="D288" s="25">
        <v>2659.9</v>
      </c>
      <c r="E288" s="25">
        <v>3238.14</v>
      </c>
    </row>
    <row r="289" spans="1:5" ht="15.75" x14ac:dyDescent="0.25">
      <c r="A289" s="48">
        <v>104</v>
      </c>
      <c r="B289" s="51" t="s">
        <v>97</v>
      </c>
      <c r="C289" s="25">
        <v>1231.21</v>
      </c>
      <c r="D289" s="25">
        <v>61</v>
      </c>
      <c r="E289" s="25">
        <v>43.2</v>
      </c>
    </row>
    <row r="290" spans="1:5" ht="15.75" x14ac:dyDescent="0.25">
      <c r="A290" s="48">
        <v>105</v>
      </c>
      <c r="B290" s="51" t="s">
        <v>99</v>
      </c>
      <c r="C290" s="25">
        <v>14632.53</v>
      </c>
      <c r="D290" s="25">
        <v>25900.91</v>
      </c>
      <c r="E290" s="25">
        <v>33746.660000000003</v>
      </c>
    </row>
    <row r="291" spans="1:5" ht="15.75" x14ac:dyDescent="0.25">
      <c r="A291" s="48">
        <v>106</v>
      </c>
      <c r="B291" s="51" t="s">
        <v>674</v>
      </c>
      <c r="C291" s="25">
        <v>22868.38</v>
      </c>
      <c r="D291" s="25">
        <v>32369.14</v>
      </c>
      <c r="E291" s="25">
        <v>32221.57</v>
      </c>
    </row>
    <row r="292" spans="1:5" ht="15.75" x14ac:dyDescent="0.25">
      <c r="A292" s="48">
        <v>107</v>
      </c>
      <c r="B292" s="51" t="s">
        <v>217</v>
      </c>
      <c r="C292" s="25">
        <v>896.63</v>
      </c>
      <c r="D292" s="25">
        <v>140</v>
      </c>
      <c r="E292" s="25">
        <v>1050</v>
      </c>
    </row>
    <row r="293" spans="1:5" ht="15.75" x14ac:dyDescent="0.25">
      <c r="A293" s="48">
        <v>108</v>
      </c>
      <c r="B293" s="51" t="s">
        <v>218</v>
      </c>
      <c r="C293" s="25">
        <v>545</v>
      </c>
      <c r="D293" s="25">
        <v>9147.76</v>
      </c>
      <c r="E293" s="25">
        <v>1256.53</v>
      </c>
    </row>
    <row r="294" spans="1:5" ht="15.75" x14ac:dyDescent="0.25">
      <c r="A294" s="48">
        <v>109</v>
      </c>
      <c r="B294" s="51" t="s">
        <v>103</v>
      </c>
      <c r="C294" s="25">
        <v>326.70999999999998</v>
      </c>
      <c r="D294" s="25">
        <v>323.72000000000003</v>
      </c>
      <c r="E294" s="25">
        <v>297.49</v>
      </c>
    </row>
    <row r="295" spans="1:5" ht="15.75" x14ac:dyDescent="0.25">
      <c r="A295" s="48">
        <v>110</v>
      </c>
      <c r="B295" s="51" t="s">
        <v>104</v>
      </c>
      <c r="C295" s="25">
        <v>515.72</v>
      </c>
      <c r="D295" s="25">
        <v>488.49</v>
      </c>
      <c r="E295" s="25">
        <v>876.07</v>
      </c>
    </row>
    <row r="296" spans="1:5" ht="15.75" x14ac:dyDescent="0.25">
      <c r="A296" s="48">
        <v>111</v>
      </c>
      <c r="B296" s="51" t="s">
        <v>105</v>
      </c>
      <c r="C296" s="25">
        <v>32.14</v>
      </c>
      <c r="D296" s="25">
        <v>154.41999999999999</v>
      </c>
      <c r="E296" s="25">
        <v>265.89</v>
      </c>
    </row>
    <row r="297" spans="1:5" ht="15.75" x14ac:dyDescent="0.25">
      <c r="A297" s="48">
        <v>112</v>
      </c>
      <c r="B297" s="51" t="s">
        <v>106</v>
      </c>
      <c r="C297" s="25">
        <v>634.1</v>
      </c>
      <c r="D297" s="25">
        <v>1041.49</v>
      </c>
      <c r="E297" s="25">
        <v>980.77</v>
      </c>
    </row>
    <row r="298" spans="1:5" ht="15.75" x14ac:dyDescent="0.25">
      <c r="A298" s="48">
        <v>113</v>
      </c>
      <c r="B298" s="51" t="s">
        <v>107</v>
      </c>
      <c r="C298" s="25">
        <v>952.92</v>
      </c>
      <c r="D298" s="25">
        <v>811.92</v>
      </c>
      <c r="E298" s="25">
        <v>1037.29</v>
      </c>
    </row>
    <row r="299" spans="1:5" ht="15.75" x14ac:dyDescent="0.25">
      <c r="A299" s="48">
        <v>114</v>
      </c>
      <c r="B299" s="51" t="s">
        <v>108</v>
      </c>
      <c r="C299" s="25">
        <v>0</v>
      </c>
      <c r="D299" s="25">
        <v>251.83</v>
      </c>
      <c r="E299" s="25">
        <v>271.27</v>
      </c>
    </row>
    <row r="300" spans="1:5" ht="15.75" x14ac:dyDescent="0.25">
      <c r="A300" s="48">
        <v>115</v>
      </c>
      <c r="B300" s="51" t="s">
        <v>109</v>
      </c>
      <c r="C300" s="25">
        <v>303.39999999999998</v>
      </c>
      <c r="D300" s="25">
        <v>240.2</v>
      </c>
      <c r="E300" s="25">
        <v>577.65</v>
      </c>
    </row>
    <row r="301" spans="1:5" ht="15.75" x14ac:dyDescent="0.25">
      <c r="A301" s="48">
        <v>116</v>
      </c>
      <c r="B301" s="51" t="s">
        <v>110</v>
      </c>
      <c r="C301" s="25">
        <v>364.84</v>
      </c>
      <c r="D301" s="25">
        <v>368</v>
      </c>
      <c r="E301" s="25">
        <v>1165.55</v>
      </c>
    </row>
    <row r="302" spans="1:5" ht="15.75" x14ac:dyDescent="0.25">
      <c r="A302" s="48">
        <v>117</v>
      </c>
      <c r="B302" s="51" t="s">
        <v>111</v>
      </c>
      <c r="C302" s="25">
        <v>0</v>
      </c>
      <c r="D302" s="25">
        <v>51.13</v>
      </c>
      <c r="E302" s="25">
        <v>380.7</v>
      </c>
    </row>
    <row r="303" spans="1:5" ht="15.75" x14ac:dyDescent="0.25">
      <c r="A303" s="48">
        <v>118</v>
      </c>
      <c r="B303" s="51" t="s">
        <v>112</v>
      </c>
      <c r="C303" s="25">
        <v>99.14</v>
      </c>
      <c r="D303" s="25">
        <v>83.25</v>
      </c>
      <c r="E303" s="25">
        <v>100</v>
      </c>
    </row>
    <row r="304" spans="1:5" ht="15.75" x14ac:dyDescent="0.25">
      <c r="A304" s="48">
        <v>119</v>
      </c>
      <c r="B304" s="51" t="s">
        <v>113</v>
      </c>
      <c r="C304" s="25">
        <v>89.66</v>
      </c>
      <c r="D304" s="25">
        <v>29.77</v>
      </c>
      <c r="E304" s="25">
        <v>80.650000000000006</v>
      </c>
    </row>
    <row r="305" spans="1:5" ht="15.75" x14ac:dyDescent="0.25">
      <c r="A305" s="48">
        <v>120</v>
      </c>
      <c r="B305" s="51" t="s">
        <v>115</v>
      </c>
      <c r="C305" s="25">
        <v>11684.46</v>
      </c>
      <c r="D305" s="25">
        <v>11964.66</v>
      </c>
      <c r="E305" s="25">
        <v>12535.3</v>
      </c>
    </row>
    <row r="306" spans="1:5" ht="15.75" x14ac:dyDescent="0.25">
      <c r="A306" s="48">
        <v>121</v>
      </c>
      <c r="B306" s="51" t="s">
        <v>116</v>
      </c>
      <c r="C306" s="25">
        <v>144.54</v>
      </c>
      <c r="D306" s="25">
        <v>163.11000000000001</v>
      </c>
      <c r="E306" s="25">
        <v>332.82</v>
      </c>
    </row>
    <row r="307" spans="1:5" ht="15.75" x14ac:dyDescent="0.25">
      <c r="A307" s="48">
        <v>122</v>
      </c>
      <c r="B307" s="51" t="s">
        <v>117</v>
      </c>
      <c r="C307" s="25">
        <v>139.03</v>
      </c>
      <c r="D307" s="25">
        <v>64</v>
      </c>
      <c r="E307" s="25">
        <v>166.92</v>
      </c>
    </row>
    <row r="308" spans="1:5" ht="15.75" x14ac:dyDescent="0.25">
      <c r="A308" s="48">
        <v>123</v>
      </c>
      <c r="B308" s="51" t="s">
        <v>118</v>
      </c>
      <c r="C308" s="25">
        <v>871.29</v>
      </c>
      <c r="D308" s="25">
        <v>595.58000000000004</v>
      </c>
      <c r="E308" s="25">
        <v>450.31</v>
      </c>
    </row>
    <row r="309" spans="1:5" ht="15.75" x14ac:dyDescent="0.25">
      <c r="A309" s="48">
        <v>124</v>
      </c>
      <c r="B309" s="51" t="s">
        <v>123</v>
      </c>
      <c r="C309" s="25">
        <v>593.14</v>
      </c>
      <c r="D309" s="25">
        <v>760.96</v>
      </c>
      <c r="E309" s="25">
        <v>1248</v>
      </c>
    </row>
    <row r="310" spans="1:5" ht="15.75" x14ac:dyDescent="0.25">
      <c r="A310" s="48">
        <v>125</v>
      </c>
      <c r="B310" s="51" t="s">
        <v>120</v>
      </c>
      <c r="C310" s="25">
        <v>440.3</v>
      </c>
      <c r="D310" s="25">
        <v>440.89</v>
      </c>
      <c r="E310" s="25">
        <v>642.54</v>
      </c>
    </row>
    <row r="311" spans="1:5" ht="15.75" x14ac:dyDescent="0.25">
      <c r="A311" s="48">
        <v>126</v>
      </c>
      <c r="B311" s="51" t="s">
        <v>121</v>
      </c>
      <c r="C311" s="25">
        <v>225.1</v>
      </c>
      <c r="D311" s="25">
        <v>0</v>
      </c>
      <c r="E311" s="25">
        <v>498.41</v>
      </c>
    </row>
    <row r="312" spans="1:5" ht="15.75" x14ac:dyDescent="0.25">
      <c r="A312" s="48">
        <v>127</v>
      </c>
      <c r="B312" s="51" t="s">
        <v>122</v>
      </c>
      <c r="C312" s="25">
        <v>6146.07</v>
      </c>
      <c r="D312" s="25">
        <v>4960.1099999999997</v>
      </c>
      <c r="E312" s="25">
        <v>6417.81</v>
      </c>
    </row>
    <row r="313" spans="1:5" ht="15.75" x14ac:dyDescent="0.25">
      <c r="A313" s="48">
        <v>128</v>
      </c>
      <c r="B313" s="51" t="s">
        <v>119</v>
      </c>
      <c r="C313" s="25">
        <v>115.75</v>
      </c>
      <c r="D313" s="25">
        <v>63.07</v>
      </c>
      <c r="E313" s="25">
        <v>181.73</v>
      </c>
    </row>
    <row r="314" spans="1:5" ht="15.75" x14ac:dyDescent="0.25">
      <c r="A314" s="48">
        <v>129</v>
      </c>
      <c r="B314" s="51" t="s">
        <v>650</v>
      </c>
      <c r="C314" s="25">
        <v>828.47</v>
      </c>
      <c r="D314" s="25">
        <v>1531.71</v>
      </c>
      <c r="E314" s="25">
        <v>2038.83</v>
      </c>
    </row>
    <row r="315" spans="1:5" ht="15.75" x14ac:dyDescent="0.25">
      <c r="A315" s="48">
        <v>130</v>
      </c>
      <c r="B315" s="51" t="s">
        <v>378</v>
      </c>
      <c r="C315" s="25">
        <v>600.29999999999995</v>
      </c>
      <c r="D315" s="25">
        <v>882.18</v>
      </c>
      <c r="E315" s="25">
        <v>1353.27</v>
      </c>
    </row>
    <row r="316" spans="1:5" ht="15.75" x14ac:dyDescent="0.25">
      <c r="A316" s="48">
        <v>131</v>
      </c>
      <c r="B316" s="51" t="s">
        <v>301</v>
      </c>
      <c r="C316" s="25">
        <v>1346.49</v>
      </c>
      <c r="D316" s="25">
        <v>1592.2</v>
      </c>
      <c r="E316" s="25">
        <v>2270.83</v>
      </c>
    </row>
    <row r="317" spans="1:5" ht="15.75" x14ac:dyDescent="0.25">
      <c r="A317" s="48">
        <v>132</v>
      </c>
      <c r="B317" s="51" t="s">
        <v>302</v>
      </c>
      <c r="C317" s="25">
        <v>486.69</v>
      </c>
      <c r="D317" s="25">
        <v>617.32000000000005</v>
      </c>
      <c r="E317" s="25">
        <v>599.19000000000005</v>
      </c>
    </row>
    <row r="318" spans="1:5" ht="15.75" x14ac:dyDescent="0.25">
      <c r="A318" s="48">
        <v>133</v>
      </c>
      <c r="B318" s="51" t="s">
        <v>124</v>
      </c>
      <c r="C318" s="25">
        <v>12</v>
      </c>
      <c r="D318" s="25">
        <v>24</v>
      </c>
      <c r="E318" s="25">
        <v>19.2</v>
      </c>
    </row>
    <row r="319" spans="1:5" ht="15.75" x14ac:dyDescent="0.25">
      <c r="A319" s="48">
        <v>134</v>
      </c>
      <c r="B319" s="51" t="s">
        <v>130</v>
      </c>
      <c r="C319" s="25">
        <v>17028.599999999999</v>
      </c>
      <c r="D319" s="25">
        <v>19734.28</v>
      </c>
      <c r="E319" s="25">
        <v>10980.3</v>
      </c>
    </row>
    <row r="320" spans="1:5" ht="15.75" x14ac:dyDescent="0.25">
      <c r="A320" s="48">
        <v>135</v>
      </c>
      <c r="B320" s="51" t="s">
        <v>131</v>
      </c>
      <c r="C320" s="25">
        <v>2934.28</v>
      </c>
      <c r="D320" s="25">
        <v>4001.44</v>
      </c>
      <c r="E320" s="25">
        <v>6124.05</v>
      </c>
    </row>
    <row r="321" spans="1:5" ht="15.75" x14ac:dyDescent="0.25">
      <c r="A321" s="48">
        <v>136</v>
      </c>
      <c r="B321" s="51" t="s">
        <v>132</v>
      </c>
      <c r="C321" s="25">
        <v>2082.2800000000002</v>
      </c>
      <c r="D321" s="25">
        <v>2103.08</v>
      </c>
      <c r="E321" s="25">
        <v>1883.96</v>
      </c>
    </row>
    <row r="322" spans="1:5" ht="15.75" x14ac:dyDescent="0.25">
      <c r="A322" s="48">
        <v>137</v>
      </c>
      <c r="B322" s="51" t="s">
        <v>133</v>
      </c>
      <c r="C322" s="25">
        <v>589.73</v>
      </c>
      <c r="D322" s="25">
        <v>531.09</v>
      </c>
      <c r="E322" s="25">
        <v>514.22</v>
      </c>
    </row>
    <row r="323" spans="1:5" ht="15.75" x14ac:dyDescent="0.25">
      <c r="A323" s="48">
        <v>138</v>
      </c>
      <c r="B323" s="51" t="s">
        <v>134</v>
      </c>
      <c r="C323" s="25">
        <v>121.59</v>
      </c>
      <c r="D323" s="25">
        <v>332.88</v>
      </c>
      <c r="E323" s="25">
        <v>18</v>
      </c>
    </row>
    <row r="324" spans="1:5" ht="15.75" x14ac:dyDescent="0.25">
      <c r="A324" s="48">
        <v>139</v>
      </c>
      <c r="B324" s="51" t="s">
        <v>135</v>
      </c>
      <c r="C324" s="25">
        <v>2448.8000000000002</v>
      </c>
      <c r="D324" s="25">
        <v>2113.9</v>
      </c>
      <c r="E324" s="25">
        <v>1463.93</v>
      </c>
    </row>
    <row r="325" spans="1:5" ht="15.75" x14ac:dyDescent="0.25">
      <c r="A325" s="48">
        <v>140</v>
      </c>
      <c r="B325" s="51" t="s">
        <v>136</v>
      </c>
      <c r="C325" s="25">
        <v>149.44</v>
      </c>
      <c r="D325" s="25">
        <v>237.48</v>
      </c>
      <c r="E325" s="25">
        <v>177.81</v>
      </c>
    </row>
    <row r="326" spans="1:5" ht="15.75" x14ac:dyDescent="0.25">
      <c r="A326" s="48">
        <v>141</v>
      </c>
      <c r="B326" s="51" t="s">
        <v>137</v>
      </c>
      <c r="C326" s="25">
        <v>1662.73</v>
      </c>
      <c r="D326" s="25">
        <v>3316.7</v>
      </c>
      <c r="E326" s="25">
        <v>4001.06</v>
      </c>
    </row>
    <row r="327" spans="1:5" ht="15.75" x14ac:dyDescent="0.25">
      <c r="A327" s="48">
        <v>142</v>
      </c>
      <c r="B327" s="51" t="s">
        <v>138</v>
      </c>
      <c r="C327" s="25">
        <v>810.83</v>
      </c>
      <c r="D327" s="25">
        <v>757.19</v>
      </c>
      <c r="E327" s="25">
        <v>1190.1600000000001</v>
      </c>
    </row>
    <row r="328" spans="1:5" ht="15.75" x14ac:dyDescent="0.25">
      <c r="A328" s="48">
        <v>143</v>
      </c>
      <c r="B328" s="51" t="s">
        <v>139</v>
      </c>
      <c r="C328" s="25">
        <v>39.51</v>
      </c>
      <c r="D328" s="25">
        <v>617.39</v>
      </c>
      <c r="E328" s="25">
        <v>574.23</v>
      </c>
    </row>
    <row r="329" spans="1:5" ht="15.75" x14ac:dyDescent="0.25">
      <c r="A329" s="48">
        <v>144</v>
      </c>
      <c r="B329" s="51" t="s">
        <v>140</v>
      </c>
      <c r="C329" s="25">
        <v>929.38</v>
      </c>
      <c r="D329" s="25">
        <v>1238.2</v>
      </c>
      <c r="E329" s="25">
        <v>1047.52</v>
      </c>
    </row>
    <row r="330" spans="1:5" ht="15.75" x14ac:dyDescent="0.25">
      <c r="A330" s="48">
        <v>145</v>
      </c>
      <c r="B330" s="51" t="s">
        <v>141</v>
      </c>
      <c r="C330" s="25">
        <v>6878.86</v>
      </c>
      <c r="D330" s="25">
        <v>7424.62</v>
      </c>
      <c r="E330" s="25">
        <v>7310.47</v>
      </c>
    </row>
    <row r="331" spans="1:5" ht="15.75" x14ac:dyDescent="0.25">
      <c r="A331" s="48">
        <v>146</v>
      </c>
      <c r="B331" s="51" t="s">
        <v>142</v>
      </c>
      <c r="C331" s="25">
        <v>2426.4499999999998</v>
      </c>
      <c r="D331" s="25">
        <v>3555.26</v>
      </c>
      <c r="E331" s="25">
        <v>3834.64</v>
      </c>
    </row>
    <row r="332" spans="1:5" ht="15.75" x14ac:dyDescent="0.25">
      <c r="A332" s="48">
        <v>147</v>
      </c>
      <c r="B332" s="51" t="s">
        <v>143</v>
      </c>
      <c r="C332" s="25">
        <v>547</v>
      </c>
      <c r="D332" s="25">
        <v>2349</v>
      </c>
      <c r="E332" s="25">
        <v>1238.6600000000001</v>
      </c>
    </row>
    <row r="333" spans="1:5" ht="15.75" x14ac:dyDescent="0.25">
      <c r="A333" s="48">
        <v>148</v>
      </c>
      <c r="B333" s="51" t="s">
        <v>144</v>
      </c>
      <c r="C333" s="25">
        <v>208.71</v>
      </c>
      <c r="D333" s="25">
        <v>257.74</v>
      </c>
      <c r="E333" s="25">
        <v>537.54</v>
      </c>
    </row>
    <row r="334" spans="1:5" ht="15.75" x14ac:dyDescent="0.25">
      <c r="A334" s="48">
        <v>149</v>
      </c>
      <c r="B334" s="51" t="s">
        <v>223</v>
      </c>
      <c r="C334" s="25">
        <v>220.6</v>
      </c>
      <c r="D334" s="25">
        <v>248</v>
      </c>
      <c r="E334" s="25">
        <v>476.73</v>
      </c>
    </row>
    <row r="335" spans="1:5" ht="15.75" x14ac:dyDescent="0.25">
      <c r="A335" s="48">
        <v>150</v>
      </c>
      <c r="B335" s="51" t="s">
        <v>147</v>
      </c>
      <c r="C335" s="25">
        <v>882.85</v>
      </c>
      <c r="D335" s="25">
        <v>2637.96</v>
      </c>
      <c r="E335" s="25">
        <v>1364.99</v>
      </c>
    </row>
    <row r="336" spans="1:5" ht="15.75" x14ac:dyDescent="0.25">
      <c r="A336" s="48">
        <v>151</v>
      </c>
      <c r="B336" s="51" t="s">
        <v>148</v>
      </c>
      <c r="C336" s="25">
        <v>57.08</v>
      </c>
      <c r="D336" s="25">
        <v>15</v>
      </c>
      <c r="E336" s="25">
        <v>0</v>
      </c>
    </row>
    <row r="337" spans="1:5" ht="15.75" x14ac:dyDescent="0.25">
      <c r="A337" s="48">
        <v>152</v>
      </c>
      <c r="B337" s="51" t="s">
        <v>149</v>
      </c>
      <c r="C337" s="25">
        <v>414.83</v>
      </c>
      <c r="D337" s="25">
        <v>1281.19</v>
      </c>
      <c r="E337" s="25">
        <v>949.15</v>
      </c>
    </row>
    <row r="338" spans="1:5" ht="15.75" x14ac:dyDescent="0.25">
      <c r="A338" s="48">
        <v>153</v>
      </c>
      <c r="B338" s="51" t="s">
        <v>150</v>
      </c>
      <c r="C338" s="25">
        <v>253.78</v>
      </c>
      <c r="D338" s="25">
        <v>400.5</v>
      </c>
      <c r="E338" s="25">
        <v>487.3</v>
      </c>
    </row>
    <row r="339" spans="1:5" ht="15.75" x14ac:dyDescent="0.25">
      <c r="A339" s="48">
        <v>154</v>
      </c>
      <c r="B339" s="51" t="s">
        <v>151</v>
      </c>
      <c r="C339" s="25">
        <v>964.78</v>
      </c>
      <c r="D339" s="25">
        <v>2170.75</v>
      </c>
      <c r="E339" s="25">
        <v>4619.66</v>
      </c>
    </row>
    <row r="340" spans="1:5" ht="15.75" x14ac:dyDescent="0.25">
      <c r="A340" s="48">
        <v>155</v>
      </c>
      <c r="B340" s="51" t="s">
        <v>152</v>
      </c>
      <c r="C340" s="25">
        <v>673.2</v>
      </c>
      <c r="D340" s="25">
        <v>712.75</v>
      </c>
      <c r="E340" s="25">
        <v>1011.49</v>
      </c>
    </row>
    <row r="341" spans="1:5" ht="15.75" x14ac:dyDescent="0.25">
      <c r="A341" s="48">
        <v>156</v>
      </c>
      <c r="B341" s="51" t="s">
        <v>153</v>
      </c>
      <c r="C341" s="25">
        <v>408.38</v>
      </c>
      <c r="D341" s="25">
        <v>1583.75</v>
      </c>
      <c r="E341" s="25">
        <v>1603.12</v>
      </c>
    </row>
    <row r="342" spans="1:5" ht="15.75" x14ac:dyDescent="0.25">
      <c r="A342" s="48">
        <v>157</v>
      </c>
      <c r="B342" s="51" t="s">
        <v>154</v>
      </c>
      <c r="C342" s="25">
        <v>371.78</v>
      </c>
      <c r="D342" s="25">
        <v>432.17</v>
      </c>
      <c r="E342" s="25">
        <v>277.12</v>
      </c>
    </row>
    <row r="343" spans="1:5" ht="15.75" x14ac:dyDescent="0.25">
      <c r="A343" s="48">
        <v>158</v>
      </c>
      <c r="B343" s="51" t="s">
        <v>155</v>
      </c>
      <c r="C343" s="25">
        <v>198.49</v>
      </c>
      <c r="D343" s="25">
        <v>490.58</v>
      </c>
      <c r="E343" s="25">
        <v>1164.8</v>
      </c>
    </row>
    <row r="344" spans="1:5" ht="15.75" x14ac:dyDescent="0.25">
      <c r="A344" s="48">
        <v>159</v>
      </c>
      <c r="B344" s="51" t="s">
        <v>156</v>
      </c>
      <c r="C344" s="25">
        <v>533.25</v>
      </c>
      <c r="D344" s="25">
        <v>489.23</v>
      </c>
      <c r="E344" s="25">
        <v>586.29</v>
      </c>
    </row>
    <row r="345" spans="1:5" ht="15.75" x14ac:dyDescent="0.25">
      <c r="A345" s="48">
        <v>160</v>
      </c>
      <c r="B345" s="51" t="s">
        <v>157</v>
      </c>
      <c r="C345" s="25">
        <v>1434.01</v>
      </c>
      <c r="D345" s="25">
        <v>1906.73</v>
      </c>
      <c r="E345" s="25">
        <v>1671.32</v>
      </c>
    </row>
    <row r="346" spans="1:5" ht="15.75" x14ac:dyDescent="0.25">
      <c r="A346" s="48">
        <v>161</v>
      </c>
      <c r="B346" s="51" t="s">
        <v>158</v>
      </c>
      <c r="C346" s="25">
        <v>577.41</v>
      </c>
      <c r="D346" s="25">
        <v>758.23</v>
      </c>
      <c r="E346" s="25">
        <v>1279.28</v>
      </c>
    </row>
    <row r="347" spans="1:5" ht="15.75" x14ac:dyDescent="0.25">
      <c r="A347" s="48">
        <v>162</v>
      </c>
      <c r="B347" s="51" t="s">
        <v>159</v>
      </c>
      <c r="C347" s="25">
        <v>374.31</v>
      </c>
      <c r="D347" s="25">
        <v>369.38</v>
      </c>
      <c r="E347" s="25">
        <v>1106.45</v>
      </c>
    </row>
    <row r="348" spans="1:5" ht="15.75" x14ac:dyDescent="0.25">
      <c r="A348" s="48">
        <v>163</v>
      </c>
      <c r="B348" s="66" t="s">
        <v>160</v>
      </c>
      <c r="C348" s="63">
        <v>26201.18</v>
      </c>
      <c r="D348" s="63">
        <v>25453.22</v>
      </c>
      <c r="E348" s="63">
        <v>27391.46</v>
      </c>
    </row>
    <row r="349" spans="1:5" ht="15.75" x14ac:dyDescent="0.25">
      <c r="A349" s="48">
        <v>164</v>
      </c>
      <c r="B349" s="67" t="s">
        <v>161</v>
      </c>
      <c r="C349" s="68">
        <v>0</v>
      </c>
      <c r="D349" s="68">
        <v>80.5</v>
      </c>
      <c r="E349" s="68">
        <v>173.05</v>
      </c>
    </row>
    <row r="350" spans="1:5" ht="15.75" x14ac:dyDescent="0.25">
      <c r="A350" s="48">
        <v>165</v>
      </c>
      <c r="B350" s="62" t="s">
        <v>162</v>
      </c>
      <c r="C350" s="63">
        <v>545.87</v>
      </c>
      <c r="D350" s="63">
        <v>486.14</v>
      </c>
      <c r="E350" s="63">
        <v>919.11</v>
      </c>
    </row>
    <row r="351" spans="1:5" ht="15.75" x14ac:dyDescent="0.25">
      <c r="A351" s="48">
        <v>166</v>
      </c>
      <c r="B351" s="62" t="s">
        <v>163</v>
      </c>
      <c r="C351" s="63">
        <v>2189.38</v>
      </c>
      <c r="D351" s="63">
        <v>733.52</v>
      </c>
      <c r="E351" s="63">
        <v>756.54</v>
      </c>
    </row>
    <row r="352" spans="1:5" ht="15.75" x14ac:dyDescent="0.25">
      <c r="A352" s="48">
        <v>167</v>
      </c>
      <c r="B352" s="62" t="s">
        <v>164</v>
      </c>
      <c r="C352" s="63">
        <v>109.72</v>
      </c>
      <c r="D352" s="63">
        <v>119.59</v>
      </c>
      <c r="E352" s="63">
        <v>181.12</v>
      </c>
    </row>
    <row r="353" spans="1:5" ht="15.75" x14ac:dyDescent="0.25">
      <c r="A353" s="48">
        <v>168</v>
      </c>
      <c r="B353" s="62" t="s">
        <v>165</v>
      </c>
      <c r="C353" s="63">
        <v>718.08</v>
      </c>
      <c r="D353" s="63">
        <v>1129.8</v>
      </c>
      <c r="E353" s="63">
        <v>457.27</v>
      </c>
    </row>
    <row r="354" spans="1:5" ht="15.75" x14ac:dyDescent="0.25">
      <c r="A354" s="48">
        <v>169</v>
      </c>
      <c r="B354" s="62" t="s">
        <v>166</v>
      </c>
      <c r="C354" s="63">
        <v>1185.81</v>
      </c>
      <c r="D354" s="63">
        <v>1198.18</v>
      </c>
      <c r="E354" s="63">
        <v>1985.54</v>
      </c>
    </row>
    <row r="355" spans="1:5" ht="15.75" x14ac:dyDescent="0.25">
      <c r="A355" s="48">
        <v>170</v>
      </c>
      <c r="B355" s="62" t="s">
        <v>167</v>
      </c>
      <c r="C355" s="72">
        <v>514.29999999999995</v>
      </c>
      <c r="D355" s="72">
        <v>701.8</v>
      </c>
      <c r="E355" s="72">
        <v>598.20000000000005</v>
      </c>
    </row>
    <row r="356" spans="1:5" ht="15.75" x14ac:dyDescent="0.25">
      <c r="A356" s="48">
        <v>171</v>
      </c>
      <c r="B356" s="62" t="s">
        <v>168</v>
      </c>
      <c r="C356" s="72">
        <v>163</v>
      </c>
      <c r="D356" s="72">
        <v>111.15</v>
      </c>
      <c r="E356" s="72">
        <v>806.24</v>
      </c>
    </row>
    <row r="357" spans="1:5" ht="15.75" x14ac:dyDescent="0.25">
      <c r="A357" s="48">
        <v>172</v>
      </c>
      <c r="B357" s="62" t="s">
        <v>169</v>
      </c>
      <c r="C357" s="63">
        <v>2723.38</v>
      </c>
      <c r="D357" s="63">
        <v>3932.32</v>
      </c>
      <c r="E357" s="63">
        <v>3035.83</v>
      </c>
    </row>
    <row r="358" spans="1:5" ht="15.75" x14ac:dyDescent="0.25">
      <c r="A358" s="48">
        <v>173</v>
      </c>
      <c r="B358" s="62" t="s">
        <v>170</v>
      </c>
      <c r="C358" s="63">
        <v>72.5</v>
      </c>
      <c r="D358" s="63">
        <v>766.25</v>
      </c>
      <c r="E358" s="63">
        <v>611</v>
      </c>
    </row>
    <row r="359" spans="1:5" ht="15.75" x14ac:dyDescent="0.25">
      <c r="A359" s="48">
        <v>174</v>
      </c>
      <c r="B359" s="62" t="s">
        <v>171</v>
      </c>
      <c r="C359" s="63">
        <v>4380.3500000000004</v>
      </c>
      <c r="D359" s="63">
        <v>4927.05</v>
      </c>
      <c r="E359" s="63">
        <v>5775</v>
      </c>
    </row>
    <row r="360" spans="1:5" ht="15.75" x14ac:dyDescent="0.25">
      <c r="A360" s="48">
        <v>175</v>
      </c>
      <c r="B360" s="62" t="s">
        <v>172</v>
      </c>
      <c r="C360" s="63">
        <v>1756.03</v>
      </c>
      <c r="D360" s="63">
        <v>410.15</v>
      </c>
      <c r="E360" s="63">
        <v>200</v>
      </c>
    </row>
    <row r="361" spans="1:5" ht="15.75" x14ac:dyDescent="0.25">
      <c r="A361" s="48">
        <v>176</v>
      </c>
      <c r="B361" s="62" t="s">
        <v>173</v>
      </c>
      <c r="C361" s="63">
        <v>106.04</v>
      </c>
      <c r="D361" s="63">
        <v>535.55999999999995</v>
      </c>
      <c r="E361" s="63">
        <v>632.54</v>
      </c>
    </row>
    <row r="362" spans="1:5" ht="15.75" x14ac:dyDescent="0.25">
      <c r="A362" s="48">
        <v>177</v>
      </c>
      <c r="B362" s="62" t="s">
        <v>174</v>
      </c>
      <c r="C362" s="63">
        <v>214</v>
      </c>
      <c r="D362" s="63">
        <v>790.42</v>
      </c>
      <c r="E362" s="63">
        <v>460.65</v>
      </c>
    </row>
    <row r="363" spans="1:5" ht="15.75" x14ac:dyDescent="0.25">
      <c r="A363" s="48">
        <v>178</v>
      </c>
      <c r="B363" s="62" t="s">
        <v>175</v>
      </c>
      <c r="C363" s="63">
        <v>0</v>
      </c>
      <c r="D363" s="63">
        <v>0</v>
      </c>
      <c r="E363" s="63">
        <v>36.909999999999997</v>
      </c>
    </row>
    <row r="364" spans="1:5" ht="15.75" x14ac:dyDescent="0.25">
      <c r="A364" s="48">
        <v>179</v>
      </c>
      <c r="B364" s="62" t="s">
        <v>176</v>
      </c>
      <c r="C364" s="72">
        <v>3621.62</v>
      </c>
      <c r="D364" s="72">
        <v>2043.84</v>
      </c>
      <c r="E364" s="72">
        <v>3551.17</v>
      </c>
    </row>
    <row r="365" spans="1:5" ht="15.75" x14ac:dyDescent="0.25">
      <c r="A365" s="48">
        <v>180</v>
      </c>
      <c r="B365" s="62" t="s">
        <v>177</v>
      </c>
      <c r="C365" s="63">
        <v>0</v>
      </c>
      <c r="D365" s="63">
        <v>49</v>
      </c>
      <c r="E365" s="63">
        <v>31</v>
      </c>
    </row>
    <row r="366" spans="1:5" ht="15.75" x14ac:dyDescent="0.25">
      <c r="A366" s="48">
        <v>181</v>
      </c>
      <c r="B366" s="62" t="s">
        <v>178</v>
      </c>
      <c r="C366" s="63">
        <v>1034.18</v>
      </c>
      <c r="D366" s="63">
        <v>1548.55</v>
      </c>
      <c r="E366" s="63">
        <v>1634.07</v>
      </c>
    </row>
    <row r="367" spans="1:5" ht="15.75" x14ac:dyDescent="0.25">
      <c r="A367" s="48">
        <v>182</v>
      </c>
      <c r="B367" s="62" t="s">
        <v>179</v>
      </c>
      <c r="C367" s="63">
        <v>526.45000000000005</v>
      </c>
      <c r="D367" s="63">
        <v>1062.19</v>
      </c>
      <c r="E367" s="63">
        <v>380.71</v>
      </c>
    </row>
    <row r="368" spans="1:5" ht="15.75" x14ac:dyDescent="0.25">
      <c r="A368" s="48">
        <v>183</v>
      </c>
      <c r="B368" s="62" t="s">
        <v>180</v>
      </c>
      <c r="C368" s="63">
        <v>235.92</v>
      </c>
      <c r="D368" s="63">
        <v>723.94</v>
      </c>
      <c r="E368" s="63">
        <v>1481.82</v>
      </c>
    </row>
    <row r="369" spans="1:5" ht="15.75" x14ac:dyDescent="0.25">
      <c r="A369" s="48">
        <v>184</v>
      </c>
      <c r="B369" s="62" t="s">
        <v>181</v>
      </c>
      <c r="C369" s="63">
        <v>0</v>
      </c>
      <c r="D369" s="63">
        <v>1652.4</v>
      </c>
      <c r="E369" s="63">
        <v>4515.01</v>
      </c>
    </row>
    <row r="370" spans="1:5" ht="15.75" x14ac:dyDescent="0.25">
      <c r="A370" s="48">
        <v>185</v>
      </c>
      <c r="B370" s="62" t="s">
        <v>182</v>
      </c>
      <c r="C370" s="63">
        <v>217.05</v>
      </c>
      <c r="D370" s="63">
        <v>117.38</v>
      </c>
      <c r="E370" s="63">
        <v>700.6</v>
      </c>
    </row>
    <row r="371" spans="1:5" ht="15.75" x14ac:dyDescent="0.25">
      <c r="A371" s="48">
        <v>186</v>
      </c>
      <c r="B371" s="62" t="s">
        <v>183</v>
      </c>
      <c r="C371" s="63">
        <v>216.28</v>
      </c>
      <c r="D371" s="63">
        <v>168.75</v>
      </c>
      <c r="E371" s="63">
        <v>153.6</v>
      </c>
    </row>
    <row r="372" spans="1:5" ht="15.75" x14ac:dyDescent="0.25">
      <c r="A372" s="48">
        <v>187</v>
      </c>
      <c r="B372" s="62" t="s">
        <v>184</v>
      </c>
      <c r="C372" s="63">
        <v>1042.21</v>
      </c>
      <c r="D372" s="63">
        <v>3030.93</v>
      </c>
      <c r="E372" s="63">
        <v>2817.86</v>
      </c>
    </row>
    <row r="373" spans="1:5" ht="15.75" x14ac:dyDescent="0.25">
      <c r="A373" s="48">
        <v>189</v>
      </c>
      <c r="B373" s="69" t="s">
        <v>186</v>
      </c>
      <c r="C373" s="70">
        <v>0</v>
      </c>
      <c r="D373" s="70">
        <v>65</v>
      </c>
      <c r="E373" s="70">
        <v>86.53</v>
      </c>
    </row>
    <row r="374" spans="1:5" ht="15.75" x14ac:dyDescent="0.25">
      <c r="A374" s="48">
        <v>190</v>
      </c>
      <c r="B374" s="69" t="s">
        <v>225</v>
      </c>
      <c r="C374" s="70">
        <v>911.78</v>
      </c>
      <c r="D374" s="70">
        <v>1092.7</v>
      </c>
      <c r="E374" s="70">
        <v>2393.4</v>
      </c>
    </row>
    <row r="375" spans="1:5" ht="15.75" x14ac:dyDescent="0.25">
      <c r="A375" s="48">
        <v>191</v>
      </c>
      <c r="B375" s="69" t="s">
        <v>227</v>
      </c>
      <c r="C375" s="70">
        <v>337.66</v>
      </c>
      <c r="D375" s="70">
        <v>849.64</v>
      </c>
      <c r="E375" s="70">
        <v>1433.2</v>
      </c>
    </row>
    <row r="376" spans="1:5" ht="15.75" x14ac:dyDescent="0.25">
      <c r="A376" s="48">
        <v>192</v>
      </c>
      <c r="B376" s="69" t="s">
        <v>228</v>
      </c>
      <c r="C376" s="70">
        <v>554.08000000000004</v>
      </c>
      <c r="D376" s="70">
        <v>108</v>
      </c>
      <c r="E376" s="70">
        <v>59.4</v>
      </c>
    </row>
    <row r="377" spans="1:5" ht="15.75" x14ac:dyDescent="0.25">
      <c r="A377" s="48">
        <v>193</v>
      </c>
      <c r="B377" s="69" t="s">
        <v>229</v>
      </c>
      <c r="C377" s="70">
        <v>812.48</v>
      </c>
      <c r="D377" s="70">
        <v>547.30999999999995</v>
      </c>
      <c r="E377" s="70">
        <v>2550.6</v>
      </c>
    </row>
    <row r="378" spans="1:5" ht="15.75" x14ac:dyDescent="0.25">
      <c r="A378" s="48">
        <v>194</v>
      </c>
      <c r="B378" s="69" t="s">
        <v>226</v>
      </c>
      <c r="C378" s="70">
        <v>47.9</v>
      </c>
      <c r="D378" s="70">
        <v>60.1</v>
      </c>
      <c r="E378" s="70">
        <v>313.11</v>
      </c>
    </row>
    <row r="379" spans="1:5" ht="15.75" x14ac:dyDescent="0.25">
      <c r="A379" s="48">
        <v>195</v>
      </c>
      <c r="B379" s="69" t="s">
        <v>230</v>
      </c>
      <c r="C379" s="70">
        <v>0</v>
      </c>
      <c r="D379" s="70">
        <v>0</v>
      </c>
      <c r="E379" s="70">
        <v>231.83</v>
      </c>
    </row>
    <row r="380" spans="1:5" ht="15.75" x14ac:dyDescent="0.25">
      <c r="A380" s="48">
        <v>196</v>
      </c>
      <c r="B380" s="51" t="s">
        <v>409</v>
      </c>
      <c r="C380" s="70">
        <v>3626.6</v>
      </c>
      <c r="D380" s="70">
        <v>5437.69</v>
      </c>
      <c r="E380" s="70">
        <v>8178.19</v>
      </c>
    </row>
    <row r="381" spans="1:5" ht="15.75" x14ac:dyDescent="0.25">
      <c r="A381" s="48">
        <v>197</v>
      </c>
      <c r="B381" s="51" t="s">
        <v>643</v>
      </c>
      <c r="C381" s="70">
        <v>6260.77</v>
      </c>
      <c r="D381" s="70">
        <v>9288.31</v>
      </c>
      <c r="E381" s="70">
        <v>9368.1200000000008</v>
      </c>
    </row>
    <row r="382" spans="1:5" ht="15.75" x14ac:dyDescent="0.25">
      <c r="A382" s="48">
        <v>198</v>
      </c>
      <c r="B382" s="51" t="s">
        <v>549</v>
      </c>
      <c r="C382" s="70">
        <v>38914.03</v>
      </c>
      <c r="D382" s="70">
        <v>40344.65</v>
      </c>
      <c r="E382" s="70">
        <v>39999.97</v>
      </c>
    </row>
    <row r="383" spans="1:5" ht="15.75" x14ac:dyDescent="0.25">
      <c r="A383" s="48">
        <v>199</v>
      </c>
      <c r="B383" s="51" t="s">
        <v>571</v>
      </c>
      <c r="C383" s="70">
        <v>13698.37</v>
      </c>
      <c r="D383" s="70">
        <v>5471.73</v>
      </c>
      <c r="E383" s="70">
        <v>810</v>
      </c>
    </row>
    <row r="384" spans="1:5" ht="15.75" x14ac:dyDescent="0.25">
      <c r="A384" s="48">
        <v>200</v>
      </c>
      <c r="B384" s="51" t="s">
        <v>572</v>
      </c>
      <c r="C384" s="70">
        <v>244.69</v>
      </c>
      <c r="D384" s="70">
        <v>261.64999999999998</v>
      </c>
      <c r="E384" s="70">
        <v>259.79000000000002</v>
      </c>
    </row>
    <row r="385" spans="1:5" ht="15.75" x14ac:dyDescent="0.25">
      <c r="A385" s="48">
        <v>201</v>
      </c>
      <c r="B385" s="51" t="s">
        <v>573</v>
      </c>
      <c r="C385" s="70">
        <v>1521.37</v>
      </c>
      <c r="D385" s="70">
        <v>2025.79</v>
      </c>
      <c r="E385" s="70">
        <v>3803.05</v>
      </c>
    </row>
    <row r="386" spans="1:5" ht="15.75" x14ac:dyDescent="0.25">
      <c r="A386" s="48">
        <v>202</v>
      </c>
      <c r="B386" s="51" t="s">
        <v>574</v>
      </c>
      <c r="C386" s="70">
        <v>241.87</v>
      </c>
      <c r="D386" s="70">
        <v>507.12</v>
      </c>
      <c r="E386" s="70">
        <v>685.23</v>
      </c>
    </row>
    <row r="387" spans="1:5" ht="15.75" x14ac:dyDescent="0.25">
      <c r="A387" s="48">
        <v>203</v>
      </c>
      <c r="B387" s="51" t="s">
        <v>575</v>
      </c>
      <c r="C387" s="70">
        <v>1533.55</v>
      </c>
      <c r="D387" s="70">
        <v>1357.97</v>
      </c>
      <c r="E387" s="70">
        <v>952.38</v>
      </c>
    </row>
    <row r="388" spans="1:5" ht="15.75" x14ac:dyDescent="0.25">
      <c r="A388" s="48">
        <v>204</v>
      </c>
      <c r="B388" s="156" t="s">
        <v>585</v>
      </c>
      <c r="C388" s="70">
        <v>2809.45</v>
      </c>
      <c r="D388" s="70">
        <v>902.77</v>
      </c>
      <c r="E388" s="70">
        <v>2843.11</v>
      </c>
    </row>
    <row r="389" spans="1:5" ht="15.75" x14ac:dyDescent="0.25">
      <c r="A389" s="48">
        <v>205</v>
      </c>
      <c r="B389" s="156" t="s">
        <v>595</v>
      </c>
      <c r="C389" s="70">
        <v>348.71</v>
      </c>
      <c r="D389" s="70">
        <v>704.71</v>
      </c>
      <c r="E389" s="70">
        <v>1188.72</v>
      </c>
    </row>
    <row r="390" spans="1:5" ht="15.75" x14ac:dyDescent="0.25">
      <c r="A390" s="48">
        <v>206</v>
      </c>
      <c r="B390" s="156" t="s">
        <v>596</v>
      </c>
      <c r="C390" s="70">
        <v>57.72</v>
      </c>
      <c r="D390" s="70">
        <v>213.79</v>
      </c>
      <c r="E390" s="70">
        <v>214.72</v>
      </c>
    </row>
    <row r="391" spans="1:5" ht="15.75" x14ac:dyDescent="0.25">
      <c r="A391" s="48">
        <v>207</v>
      </c>
      <c r="B391" s="156" t="s">
        <v>597</v>
      </c>
      <c r="C391" s="70">
        <v>985.16</v>
      </c>
      <c r="D391" s="70">
        <v>553.65</v>
      </c>
      <c r="E391" s="70">
        <v>265.70999999999998</v>
      </c>
    </row>
    <row r="392" spans="1:5" ht="15.75" x14ac:dyDescent="0.25">
      <c r="A392" s="48">
        <v>208</v>
      </c>
      <c r="B392" s="156" t="s">
        <v>586</v>
      </c>
      <c r="C392" s="70">
        <v>0</v>
      </c>
      <c r="D392" s="70">
        <v>82.83</v>
      </c>
      <c r="E392" s="70">
        <v>132.26</v>
      </c>
    </row>
    <row r="393" spans="1:5" ht="15.75" x14ac:dyDescent="0.25">
      <c r="A393" s="48">
        <v>209</v>
      </c>
      <c r="B393" s="156" t="s">
        <v>598</v>
      </c>
      <c r="C393" s="70">
        <v>799.06</v>
      </c>
      <c r="D393" s="70">
        <v>1027.4000000000001</v>
      </c>
      <c r="E393" s="70">
        <v>1589.43</v>
      </c>
    </row>
    <row r="394" spans="1:5" ht="15.75" x14ac:dyDescent="0.25">
      <c r="A394" s="48">
        <v>210</v>
      </c>
      <c r="B394" s="156" t="s">
        <v>599</v>
      </c>
      <c r="C394" s="70">
        <v>393.7</v>
      </c>
      <c r="D394" s="70">
        <v>397.62</v>
      </c>
      <c r="E394" s="70">
        <v>542.49</v>
      </c>
    </row>
    <row r="395" spans="1:5" ht="15.75" x14ac:dyDescent="0.25">
      <c r="A395" s="48">
        <v>211</v>
      </c>
      <c r="B395" s="156" t="s">
        <v>600</v>
      </c>
      <c r="C395" s="70">
        <v>108.98</v>
      </c>
      <c r="D395" s="70">
        <v>377.1</v>
      </c>
      <c r="E395" s="70">
        <v>377.39</v>
      </c>
    </row>
    <row r="396" spans="1:5" ht="15.75" x14ac:dyDescent="0.25">
      <c r="A396" s="48">
        <v>212</v>
      </c>
      <c r="B396" s="156" t="s">
        <v>587</v>
      </c>
      <c r="C396" s="70">
        <v>1238.42</v>
      </c>
      <c r="D396" s="70">
        <v>1043.1400000000001</v>
      </c>
      <c r="E396" s="70">
        <v>930.31</v>
      </c>
    </row>
    <row r="397" spans="1:5" ht="15.75" x14ac:dyDescent="0.25">
      <c r="A397" s="48">
        <v>213</v>
      </c>
      <c r="B397" s="156" t="s">
        <v>601</v>
      </c>
      <c r="C397" s="70">
        <v>98.83</v>
      </c>
      <c r="D397" s="70">
        <v>365.78</v>
      </c>
      <c r="E397" s="70">
        <v>227.5</v>
      </c>
    </row>
    <row r="398" spans="1:5" ht="15.75" x14ac:dyDescent="0.25">
      <c r="A398" s="48">
        <v>214</v>
      </c>
      <c r="B398" s="156" t="s">
        <v>602</v>
      </c>
      <c r="C398" s="70">
        <v>297.76</v>
      </c>
      <c r="D398" s="70">
        <v>444.19</v>
      </c>
      <c r="E398" s="70">
        <v>185.64</v>
      </c>
    </row>
    <row r="399" spans="1:5" ht="15.75" x14ac:dyDescent="0.25">
      <c r="A399" s="48">
        <v>215</v>
      </c>
      <c r="B399" s="156" t="s">
        <v>603</v>
      </c>
      <c r="C399" s="70">
        <v>880.44</v>
      </c>
      <c r="D399" s="70">
        <v>945.64</v>
      </c>
      <c r="E399" s="70">
        <v>939.4</v>
      </c>
    </row>
    <row r="400" spans="1:5" ht="15.75" x14ac:dyDescent="0.25">
      <c r="A400" s="48">
        <v>216</v>
      </c>
      <c r="B400" s="156" t="s">
        <v>604</v>
      </c>
      <c r="C400" s="70">
        <v>652.30999999999995</v>
      </c>
      <c r="D400" s="70">
        <v>595.74</v>
      </c>
      <c r="E400" s="70">
        <v>579.1</v>
      </c>
    </row>
    <row r="401" spans="1:10" ht="15.75" x14ac:dyDescent="0.25">
      <c r="A401" s="48">
        <v>217</v>
      </c>
      <c r="B401" s="156" t="s">
        <v>605</v>
      </c>
      <c r="C401" s="70">
        <v>327.77</v>
      </c>
      <c r="D401" s="70">
        <v>362.62</v>
      </c>
      <c r="E401" s="70">
        <v>198.24</v>
      </c>
    </row>
    <row r="402" spans="1:10" ht="15.75" x14ac:dyDescent="0.25">
      <c r="A402" s="48">
        <v>218</v>
      </c>
      <c r="B402" s="156" t="s">
        <v>606</v>
      </c>
      <c r="C402" s="70">
        <v>127.33</v>
      </c>
      <c r="D402" s="70">
        <v>36.380000000000003</v>
      </c>
      <c r="E402" s="70">
        <v>161.36000000000001</v>
      </c>
    </row>
    <row r="403" spans="1:10" ht="15.75" x14ac:dyDescent="0.25">
      <c r="A403" s="48">
        <v>219</v>
      </c>
      <c r="B403" s="156" t="s">
        <v>607</v>
      </c>
      <c r="C403" s="70">
        <v>621.19000000000005</v>
      </c>
      <c r="D403" s="70">
        <v>673.54</v>
      </c>
      <c r="E403" s="70">
        <v>895.91</v>
      </c>
    </row>
    <row r="404" spans="1:10" ht="15.75" x14ac:dyDescent="0.25">
      <c r="A404" s="48">
        <v>220</v>
      </c>
      <c r="B404" s="156" t="s">
        <v>608</v>
      </c>
      <c r="C404" s="70">
        <v>1699.98</v>
      </c>
      <c r="D404" s="70">
        <v>741.36</v>
      </c>
      <c r="E404" s="70">
        <v>1196.81</v>
      </c>
    </row>
    <row r="405" spans="1:10" ht="15.75" x14ac:dyDescent="0.25">
      <c r="A405" s="48">
        <v>221</v>
      </c>
      <c r="B405" s="156" t="s">
        <v>609</v>
      </c>
      <c r="C405" s="70">
        <v>1953.28</v>
      </c>
      <c r="D405" s="70">
        <v>1521.7</v>
      </c>
      <c r="E405" s="70">
        <v>3671.58</v>
      </c>
    </row>
    <row r="406" spans="1:10" ht="15.75" x14ac:dyDescent="0.25">
      <c r="A406" s="48">
        <v>222</v>
      </c>
      <c r="B406" s="156" t="s">
        <v>590</v>
      </c>
      <c r="C406" s="70">
        <v>1080.95</v>
      </c>
      <c r="D406" s="70">
        <v>1833.65</v>
      </c>
      <c r="E406" s="70">
        <v>2252.91</v>
      </c>
    </row>
    <row r="407" spans="1:10" ht="15.75" x14ac:dyDescent="0.25">
      <c r="A407" s="48">
        <v>223</v>
      </c>
      <c r="B407" s="156" t="s">
        <v>610</v>
      </c>
      <c r="C407" s="70">
        <v>510.5</v>
      </c>
      <c r="D407" s="70">
        <v>106.86</v>
      </c>
      <c r="E407" s="70">
        <v>379.89</v>
      </c>
    </row>
    <row r="408" spans="1:10" ht="15.75" x14ac:dyDescent="0.25">
      <c r="A408" s="48">
        <v>224</v>
      </c>
      <c r="B408" s="156" t="s">
        <v>611</v>
      </c>
      <c r="C408" s="70">
        <v>3393.24</v>
      </c>
      <c r="D408" s="70">
        <v>2501.9899999999998</v>
      </c>
      <c r="E408" s="70">
        <v>1644.94</v>
      </c>
    </row>
    <row r="409" spans="1:10" ht="15.75" x14ac:dyDescent="0.25">
      <c r="A409" s="48">
        <v>225</v>
      </c>
      <c r="B409" s="156" t="s">
        <v>589</v>
      </c>
      <c r="C409" s="70">
        <v>480.44</v>
      </c>
      <c r="D409" s="70">
        <v>924.13</v>
      </c>
      <c r="E409" s="70">
        <v>1394.4</v>
      </c>
    </row>
    <row r="410" spans="1:10" ht="18.75" x14ac:dyDescent="0.25">
      <c r="A410" s="157"/>
      <c r="B410" s="158" t="s">
        <v>206</v>
      </c>
      <c r="C410" s="59">
        <f>SUM(C186:C409)</f>
        <v>1422736.6100000003</v>
      </c>
      <c r="D410" s="59">
        <f t="shared" ref="D410:E410" si="8">SUM(D186:D409)</f>
        <v>1625219.1499999985</v>
      </c>
      <c r="E410" s="59">
        <f t="shared" si="8"/>
        <v>2084011.3200000003</v>
      </c>
      <c r="H410" s="175">
        <f>C410/C$611*100</f>
        <v>8.9663739127747881</v>
      </c>
      <c r="I410" s="175">
        <f t="shared" ref="I410" si="9">D410/D$611*100</f>
        <v>16.388195065939644</v>
      </c>
      <c r="J410" s="175">
        <f t="shared" ref="J410" si="10">E410/E$611*100</f>
        <v>14.886034627255656</v>
      </c>
    </row>
    <row r="411" spans="1:10" ht="15.75" x14ac:dyDescent="0.25">
      <c r="A411" s="48"/>
      <c r="B411" s="204" t="s">
        <v>204</v>
      </c>
      <c r="C411" s="205"/>
      <c r="D411" s="205"/>
      <c r="E411" s="206"/>
      <c r="H411" s="45">
        <v>1</v>
      </c>
      <c r="I411" s="45">
        <v>1</v>
      </c>
      <c r="J411" s="45">
        <v>1</v>
      </c>
    </row>
    <row r="412" spans="1:10" ht="15.75" x14ac:dyDescent="0.25">
      <c r="A412" s="48">
        <v>1</v>
      </c>
      <c r="B412" s="69" t="s">
        <v>21</v>
      </c>
      <c r="C412" s="70">
        <v>403368.09</v>
      </c>
      <c r="D412" s="70">
        <v>322770.31</v>
      </c>
      <c r="E412" s="70">
        <v>426939.84</v>
      </c>
    </row>
    <row r="413" spans="1:10" ht="15.75" x14ac:dyDescent="0.25">
      <c r="A413" s="48">
        <v>2</v>
      </c>
      <c r="B413" s="51" t="s">
        <v>662</v>
      </c>
      <c r="C413" s="63">
        <v>0</v>
      </c>
      <c r="D413" s="63">
        <v>0</v>
      </c>
      <c r="E413" s="63">
        <v>376.1</v>
      </c>
    </row>
    <row r="414" spans="1:10" ht="18.75" x14ac:dyDescent="0.25">
      <c r="A414" s="48"/>
      <c r="B414" s="73" t="s">
        <v>206</v>
      </c>
      <c r="C414" s="59">
        <f>SUM(C412:C413)</f>
        <v>403368.09</v>
      </c>
      <c r="D414" s="59">
        <f>SUM(D412:D413)</f>
        <v>322770.31</v>
      </c>
      <c r="E414" s="59">
        <f>SUM(E412:E413)</f>
        <v>427315.94</v>
      </c>
      <c r="H414" s="175">
        <f>C414/C$611*100</f>
        <v>2.5421072980063344</v>
      </c>
      <c r="I414" s="175">
        <f t="shared" ref="I414" si="11">D414/D$611*100</f>
        <v>3.2547135577216246</v>
      </c>
      <c r="J414" s="175">
        <f t="shared" ref="J414" si="12">E414/E$611*100</f>
        <v>3.0523058193456931</v>
      </c>
    </row>
    <row r="415" spans="1:10" ht="15.75" x14ac:dyDescent="0.25">
      <c r="A415" s="48"/>
      <c r="B415" s="204" t="s">
        <v>205</v>
      </c>
      <c r="C415" s="205"/>
      <c r="D415" s="205"/>
      <c r="E415" s="206"/>
      <c r="H415" s="45">
        <v>1</v>
      </c>
      <c r="I415" s="45">
        <v>1</v>
      </c>
      <c r="J415" s="45">
        <v>1</v>
      </c>
    </row>
    <row r="416" spans="1:10" ht="15.75" x14ac:dyDescent="0.25">
      <c r="A416" s="48">
        <v>1</v>
      </c>
      <c r="B416" s="51" t="s">
        <v>21</v>
      </c>
      <c r="C416" s="25">
        <v>0</v>
      </c>
      <c r="D416" s="25">
        <v>0</v>
      </c>
      <c r="E416" s="25">
        <v>0</v>
      </c>
    </row>
    <row r="417" spans="1:5" ht="15.75" x14ac:dyDescent="0.25">
      <c r="A417" s="48">
        <v>2</v>
      </c>
      <c r="B417" s="51" t="s">
        <v>676</v>
      </c>
      <c r="C417" s="25">
        <v>13760.23</v>
      </c>
      <c r="D417" s="25">
        <v>9131.14</v>
      </c>
      <c r="E417" s="25">
        <v>0</v>
      </c>
    </row>
    <row r="418" spans="1:5" ht="15.75" x14ac:dyDescent="0.25">
      <c r="A418" s="48">
        <v>3</v>
      </c>
      <c r="B418" s="51" t="s">
        <v>677</v>
      </c>
      <c r="C418" s="25">
        <v>6329.11</v>
      </c>
      <c r="D418" s="25">
        <v>1492.94</v>
      </c>
      <c r="E418" s="25">
        <v>0</v>
      </c>
    </row>
    <row r="419" spans="1:5" ht="15.75" x14ac:dyDescent="0.25">
      <c r="A419" s="48">
        <v>4</v>
      </c>
      <c r="B419" s="51" t="s">
        <v>678</v>
      </c>
      <c r="C419" s="25">
        <v>914.43</v>
      </c>
      <c r="D419" s="25">
        <v>687.03</v>
      </c>
      <c r="E419" s="25">
        <v>0</v>
      </c>
    </row>
    <row r="420" spans="1:5" ht="15.75" x14ac:dyDescent="0.25">
      <c r="A420" s="48">
        <v>5</v>
      </c>
      <c r="B420" s="51" t="s">
        <v>8</v>
      </c>
      <c r="C420" s="25">
        <v>0</v>
      </c>
      <c r="D420" s="25">
        <v>202</v>
      </c>
      <c r="E420" s="25">
        <v>0</v>
      </c>
    </row>
    <row r="421" spans="1:5" ht="15.75" x14ac:dyDescent="0.25">
      <c r="A421" s="48">
        <v>6</v>
      </c>
      <c r="B421" s="51" t="s">
        <v>679</v>
      </c>
      <c r="C421" s="25">
        <v>111.29</v>
      </c>
      <c r="D421" s="25">
        <v>0</v>
      </c>
      <c r="E421" s="25">
        <v>0</v>
      </c>
    </row>
    <row r="422" spans="1:5" ht="15.75" x14ac:dyDescent="0.25">
      <c r="A422" s="48">
        <v>7</v>
      </c>
      <c r="B422" s="51" t="s">
        <v>461</v>
      </c>
      <c r="C422" s="25">
        <v>1039.3800000000001</v>
      </c>
      <c r="D422" s="25">
        <v>6112.32</v>
      </c>
      <c r="E422" s="25">
        <v>0</v>
      </c>
    </row>
    <row r="423" spans="1:5" ht="15.75" x14ac:dyDescent="0.25">
      <c r="A423" s="48">
        <v>9</v>
      </c>
      <c r="B423" s="51" t="s">
        <v>490</v>
      </c>
      <c r="C423" s="25">
        <v>0</v>
      </c>
      <c r="D423" s="25">
        <v>2334.86</v>
      </c>
      <c r="E423" s="25">
        <v>0</v>
      </c>
    </row>
    <row r="424" spans="1:5" ht="15.75" x14ac:dyDescent="0.25">
      <c r="A424" s="48">
        <v>10</v>
      </c>
      <c r="B424" s="51" t="s">
        <v>492</v>
      </c>
      <c r="C424" s="25">
        <v>1057.6099999999999</v>
      </c>
      <c r="D424" s="25">
        <v>1244.8</v>
      </c>
      <c r="E424" s="25">
        <v>0</v>
      </c>
    </row>
    <row r="425" spans="1:5" ht="15.75" x14ac:dyDescent="0.25">
      <c r="A425" s="48">
        <v>11</v>
      </c>
      <c r="B425" s="51" t="s">
        <v>495</v>
      </c>
      <c r="C425" s="25">
        <v>1798.47</v>
      </c>
      <c r="D425" s="25">
        <v>1499.42</v>
      </c>
      <c r="E425" s="25">
        <v>1494.91</v>
      </c>
    </row>
    <row r="426" spans="1:5" ht="15.75" x14ac:dyDescent="0.25">
      <c r="A426" s="48">
        <v>12</v>
      </c>
      <c r="B426" s="51" t="s">
        <v>629</v>
      </c>
      <c r="C426" s="25">
        <v>201.6</v>
      </c>
      <c r="D426" s="25">
        <v>0</v>
      </c>
      <c r="E426" s="25">
        <v>0</v>
      </c>
    </row>
    <row r="427" spans="1:5" ht="15.75" x14ac:dyDescent="0.25">
      <c r="A427" s="48">
        <v>13</v>
      </c>
      <c r="B427" s="51" t="s">
        <v>630</v>
      </c>
      <c r="C427" s="25">
        <v>0</v>
      </c>
      <c r="D427" s="25">
        <v>77.27</v>
      </c>
      <c r="E427" s="25">
        <v>0</v>
      </c>
    </row>
    <row r="428" spans="1:5" ht="15.75" x14ac:dyDescent="0.25">
      <c r="A428" s="48">
        <v>14</v>
      </c>
      <c r="B428" s="51" t="s">
        <v>644</v>
      </c>
      <c r="C428" s="25">
        <v>582.83000000000004</v>
      </c>
      <c r="D428" s="25">
        <v>1147.01</v>
      </c>
      <c r="E428" s="25">
        <v>0</v>
      </c>
    </row>
    <row r="429" spans="1:5" ht="15.75" x14ac:dyDescent="0.25">
      <c r="A429" s="48">
        <v>15</v>
      </c>
      <c r="B429" s="51" t="s">
        <v>645</v>
      </c>
      <c r="C429" s="25">
        <v>0</v>
      </c>
      <c r="D429" s="25">
        <v>1019.81</v>
      </c>
      <c r="E429" s="25">
        <v>0</v>
      </c>
    </row>
    <row r="430" spans="1:5" ht="15.75" x14ac:dyDescent="0.25">
      <c r="A430" s="48">
        <v>16</v>
      </c>
      <c r="B430" s="51" t="s">
        <v>646</v>
      </c>
      <c r="C430" s="25">
        <v>0</v>
      </c>
      <c r="D430" s="25">
        <v>1560.9</v>
      </c>
      <c r="E430" s="25">
        <v>0</v>
      </c>
    </row>
    <row r="431" spans="1:5" ht="15.75" x14ac:dyDescent="0.25">
      <c r="A431" s="48">
        <v>17</v>
      </c>
      <c r="B431" s="51" t="s">
        <v>653</v>
      </c>
      <c r="C431" s="25">
        <v>2427.81</v>
      </c>
      <c r="D431" s="25">
        <v>5848.82</v>
      </c>
      <c r="E431" s="25">
        <v>0</v>
      </c>
    </row>
    <row r="432" spans="1:5" ht="15.75" x14ac:dyDescent="0.25">
      <c r="A432" s="48">
        <v>18</v>
      </c>
      <c r="B432" s="51" t="s">
        <v>58</v>
      </c>
      <c r="C432" s="25">
        <v>2666.17</v>
      </c>
      <c r="D432" s="25">
        <v>1039.29</v>
      </c>
      <c r="E432" s="25">
        <v>200</v>
      </c>
    </row>
    <row r="433" spans="1:9" ht="15.75" x14ac:dyDescent="0.25">
      <c r="A433" s="48">
        <v>19</v>
      </c>
      <c r="B433" s="51" t="s">
        <v>59</v>
      </c>
      <c r="C433" s="25">
        <v>1135.08</v>
      </c>
      <c r="D433" s="25">
        <v>0</v>
      </c>
      <c r="E433" s="25">
        <v>0</v>
      </c>
    </row>
    <row r="434" spans="1:9" ht="15.75" x14ac:dyDescent="0.25">
      <c r="A434" s="48">
        <v>20</v>
      </c>
      <c r="B434" s="51" t="s">
        <v>61</v>
      </c>
      <c r="C434" s="25">
        <v>0</v>
      </c>
      <c r="D434" s="25">
        <v>321.39999999999998</v>
      </c>
      <c r="E434" s="25">
        <v>0</v>
      </c>
    </row>
    <row r="435" spans="1:9" ht="15.75" x14ac:dyDescent="0.25">
      <c r="A435" s="48">
        <v>21</v>
      </c>
      <c r="B435" s="51" t="s">
        <v>64</v>
      </c>
      <c r="C435" s="25">
        <v>0</v>
      </c>
      <c r="D435" s="25">
        <v>1288.31</v>
      </c>
      <c r="E435" s="25">
        <v>0</v>
      </c>
    </row>
    <row r="436" spans="1:9" ht="15.75" x14ac:dyDescent="0.25">
      <c r="A436" s="48">
        <v>22</v>
      </c>
      <c r="B436" s="51" t="s">
        <v>67</v>
      </c>
      <c r="C436" s="25">
        <v>0</v>
      </c>
      <c r="D436" s="25">
        <v>808</v>
      </c>
      <c r="E436" s="25">
        <v>0</v>
      </c>
    </row>
    <row r="437" spans="1:9" ht="15.75" x14ac:dyDescent="0.25">
      <c r="A437" s="48">
        <v>23</v>
      </c>
      <c r="B437" s="51" t="s">
        <v>69</v>
      </c>
      <c r="C437" s="25">
        <v>0</v>
      </c>
      <c r="D437" s="25">
        <v>692.33</v>
      </c>
      <c r="E437" s="25">
        <v>0</v>
      </c>
    </row>
    <row r="438" spans="1:9" ht="15.75" x14ac:dyDescent="0.25">
      <c r="A438" s="48">
        <v>24</v>
      </c>
      <c r="B438" s="51" t="s">
        <v>74</v>
      </c>
      <c r="C438" s="25">
        <v>400</v>
      </c>
      <c r="D438" s="25">
        <v>230.6</v>
      </c>
      <c r="E438" s="25">
        <v>0</v>
      </c>
    </row>
    <row r="439" spans="1:9" ht="15.75" x14ac:dyDescent="0.25">
      <c r="A439" s="48">
        <v>25</v>
      </c>
      <c r="B439" s="51" t="s">
        <v>76</v>
      </c>
      <c r="C439" s="25">
        <v>0</v>
      </c>
      <c r="D439" s="25">
        <v>569.04999999999995</v>
      </c>
      <c r="E439" s="25">
        <v>0</v>
      </c>
      <c r="F439" s="54"/>
      <c r="G439" s="64"/>
      <c r="H439" s="56"/>
      <c r="I439" s="56"/>
    </row>
    <row r="440" spans="1:9" ht="15.75" x14ac:dyDescent="0.25">
      <c r="A440" s="48">
        <v>26</v>
      </c>
      <c r="B440" s="51" t="s">
        <v>212</v>
      </c>
      <c r="C440" s="25">
        <v>0</v>
      </c>
      <c r="D440" s="25">
        <v>1084.51</v>
      </c>
      <c r="E440" s="25">
        <v>0</v>
      </c>
      <c r="F440" s="54"/>
      <c r="G440" s="64"/>
      <c r="H440" s="56"/>
      <c r="I440" s="56"/>
    </row>
    <row r="441" spans="1:9" ht="15.75" x14ac:dyDescent="0.25">
      <c r="A441" s="48">
        <v>27</v>
      </c>
      <c r="B441" s="51" t="s">
        <v>674</v>
      </c>
      <c r="C441" s="25">
        <v>3009.63</v>
      </c>
      <c r="D441" s="25">
        <v>12546.24</v>
      </c>
      <c r="E441" s="25">
        <v>0</v>
      </c>
    </row>
    <row r="442" spans="1:9" ht="15.75" x14ac:dyDescent="0.25">
      <c r="A442" s="48">
        <v>28</v>
      </c>
      <c r="B442" s="51" t="s">
        <v>372</v>
      </c>
      <c r="C442" s="25">
        <v>1048.6099999999999</v>
      </c>
      <c r="D442" s="25">
        <v>0</v>
      </c>
      <c r="E442" s="25">
        <v>0</v>
      </c>
    </row>
    <row r="443" spans="1:9" ht="15.75" x14ac:dyDescent="0.25">
      <c r="A443" s="48">
        <v>29</v>
      </c>
      <c r="B443" s="51" t="s">
        <v>370</v>
      </c>
      <c r="C443" s="25">
        <v>0</v>
      </c>
      <c r="D443" s="25">
        <v>0</v>
      </c>
      <c r="E443" s="25">
        <v>1386.07</v>
      </c>
    </row>
    <row r="444" spans="1:9" ht="15.75" x14ac:dyDescent="0.25">
      <c r="A444" s="48">
        <v>30</v>
      </c>
      <c r="B444" s="51" t="s">
        <v>650</v>
      </c>
      <c r="C444" s="25">
        <v>3204.53</v>
      </c>
      <c r="D444" s="25">
        <v>6293.78</v>
      </c>
      <c r="E444" s="25">
        <v>0</v>
      </c>
    </row>
    <row r="445" spans="1:9" ht="15.75" x14ac:dyDescent="0.25">
      <c r="A445" s="48">
        <v>31</v>
      </c>
      <c r="B445" s="51" t="s">
        <v>378</v>
      </c>
      <c r="C445" s="25">
        <v>681.12</v>
      </c>
      <c r="D445" s="25">
        <v>1211.33</v>
      </c>
      <c r="E445" s="25">
        <v>497.43</v>
      </c>
    </row>
    <row r="446" spans="1:9" ht="15.75" x14ac:dyDescent="0.25">
      <c r="A446" s="48">
        <v>32</v>
      </c>
      <c r="B446" s="51" t="s">
        <v>651</v>
      </c>
      <c r="C446" s="25">
        <v>977.2</v>
      </c>
      <c r="D446" s="25">
        <v>1366.09</v>
      </c>
      <c r="E446" s="25">
        <v>0</v>
      </c>
    </row>
    <row r="447" spans="1:9" ht="15.75" x14ac:dyDescent="0.25">
      <c r="A447" s="48">
        <v>33</v>
      </c>
      <c r="B447" s="51" t="s">
        <v>652</v>
      </c>
      <c r="C447" s="25">
        <v>30.6</v>
      </c>
      <c r="D447" s="25">
        <v>0</v>
      </c>
      <c r="E447" s="25">
        <v>143.43</v>
      </c>
    </row>
    <row r="448" spans="1:9" ht="15.75" x14ac:dyDescent="0.25">
      <c r="A448" s="48">
        <v>34</v>
      </c>
      <c r="B448" s="65" t="s">
        <v>130</v>
      </c>
      <c r="C448" s="25">
        <v>11787.55</v>
      </c>
      <c r="D448" s="25">
        <v>8085.7</v>
      </c>
      <c r="E448" s="25">
        <v>709.36</v>
      </c>
    </row>
    <row r="449" spans="1:5" ht="15.75" x14ac:dyDescent="0.25">
      <c r="A449" s="48">
        <v>35</v>
      </c>
      <c r="B449" s="66" t="s">
        <v>131</v>
      </c>
      <c r="C449" s="25">
        <v>0</v>
      </c>
      <c r="D449" s="25">
        <v>4101.6000000000004</v>
      </c>
      <c r="E449" s="25">
        <v>0</v>
      </c>
    </row>
    <row r="450" spans="1:5" ht="15.75" x14ac:dyDescent="0.25">
      <c r="A450" s="48">
        <v>36</v>
      </c>
      <c r="B450" s="66" t="s">
        <v>132</v>
      </c>
      <c r="C450" s="25">
        <v>6578.95</v>
      </c>
      <c r="D450" s="25">
        <v>2906.4</v>
      </c>
      <c r="E450" s="25">
        <v>0</v>
      </c>
    </row>
    <row r="451" spans="1:5" ht="15.75" x14ac:dyDescent="0.25">
      <c r="A451" s="48">
        <v>37</v>
      </c>
      <c r="B451" s="66" t="s">
        <v>134</v>
      </c>
      <c r="C451" s="25">
        <v>3259.49</v>
      </c>
      <c r="D451" s="25">
        <v>0</v>
      </c>
      <c r="E451" s="25">
        <v>6691.59</v>
      </c>
    </row>
    <row r="452" spans="1:5" ht="15.75" x14ac:dyDescent="0.25">
      <c r="A452" s="48">
        <v>38</v>
      </c>
      <c r="B452" s="66" t="s">
        <v>137</v>
      </c>
      <c r="C452" s="25">
        <v>1651.61</v>
      </c>
      <c r="D452" s="25">
        <v>2741.1</v>
      </c>
      <c r="E452" s="25">
        <v>0</v>
      </c>
    </row>
    <row r="453" spans="1:5" ht="15.75" x14ac:dyDescent="0.25">
      <c r="A453" s="48">
        <v>39</v>
      </c>
      <c r="B453" s="62" t="s">
        <v>162</v>
      </c>
      <c r="C453" s="63">
        <v>846.35</v>
      </c>
      <c r="D453" s="63">
        <v>2989.75</v>
      </c>
      <c r="E453" s="63">
        <v>0</v>
      </c>
    </row>
    <row r="454" spans="1:5" ht="15.75" x14ac:dyDescent="0.25">
      <c r="A454" s="48">
        <v>40</v>
      </c>
      <c r="B454" s="62" t="s">
        <v>163</v>
      </c>
      <c r="C454" s="63">
        <v>0</v>
      </c>
      <c r="D454" s="63">
        <v>722.47</v>
      </c>
      <c r="E454" s="63">
        <v>0</v>
      </c>
    </row>
    <row r="455" spans="1:5" ht="15.75" x14ac:dyDescent="0.25">
      <c r="A455" s="48">
        <v>41</v>
      </c>
      <c r="B455" s="62" t="s">
        <v>164</v>
      </c>
      <c r="C455" s="63">
        <v>0</v>
      </c>
      <c r="D455" s="63">
        <v>0</v>
      </c>
      <c r="E455" s="63">
        <v>1828.62</v>
      </c>
    </row>
    <row r="456" spans="1:5" ht="15.75" x14ac:dyDescent="0.25">
      <c r="A456" s="48">
        <v>42</v>
      </c>
      <c r="B456" s="62" t="s">
        <v>165</v>
      </c>
      <c r="C456" s="63">
        <v>4564.8100000000004</v>
      </c>
      <c r="D456" s="63">
        <v>11564.01</v>
      </c>
      <c r="E456" s="63">
        <v>0</v>
      </c>
    </row>
    <row r="457" spans="1:5" ht="15.75" x14ac:dyDescent="0.25">
      <c r="A457" s="48">
        <v>43</v>
      </c>
      <c r="B457" s="62" t="s">
        <v>167</v>
      </c>
      <c r="C457" s="63">
        <v>2415.0700000000002</v>
      </c>
      <c r="D457" s="63">
        <v>4071.24</v>
      </c>
      <c r="E457" s="63">
        <v>2759.8</v>
      </c>
    </row>
    <row r="458" spans="1:5" ht="15.75" x14ac:dyDescent="0.25">
      <c r="A458" s="48">
        <v>44</v>
      </c>
      <c r="B458" s="62" t="s">
        <v>169</v>
      </c>
      <c r="C458" s="63">
        <v>1255.1199999999999</v>
      </c>
      <c r="D458" s="63">
        <v>2472.5</v>
      </c>
      <c r="E458" s="63">
        <v>0</v>
      </c>
    </row>
    <row r="459" spans="1:5" ht="15.75" x14ac:dyDescent="0.25">
      <c r="A459" s="48">
        <v>45</v>
      </c>
      <c r="B459" s="62" t="s">
        <v>170</v>
      </c>
      <c r="C459" s="63">
        <v>3874.06</v>
      </c>
      <c r="D459" s="63">
        <v>8532.2199999999993</v>
      </c>
      <c r="E459" s="63">
        <v>0</v>
      </c>
    </row>
    <row r="460" spans="1:5" ht="15.75" x14ac:dyDescent="0.25">
      <c r="A460" s="48">
        <v>46</v>
      </c>
      <c r="B460" s="62" t="s">
        <v>171</v>
      </c>
      <c r="C460" s="63">
        <v>345.06</v>
      </c>
      <c r="D460" s="63">
        <v>0</v>
      </c>
      <c r="E460" s="63">
        <v>0</v>
      </c>
    </row>
    <row r="461" spans="1:5" ht="15.75" x14ac:dyDescent="0.25">
      <c r="A461" s="48">
        <v>47</v>
      </c>
      <c r="B461" s="62" t="s">
        <v>174</v>
      </c>
      <c r="C461" s="63">
        <v>1376.73</v>
      </c>
      <c r="D461" s="63">
        <v>0</v>
      </c>
      <c r="E461" s="63">
        <v>0</v>
      </c>
    </row>
    <row r="462" spans="1:5" ht="15.75" x14ac:dyDescent="0.25">
      <c r="A462" s="48">
        <v>48</v>
      </c>
      <c r="B462" s="62" t="s">
        <v>176</v>
      </c>
      <c r="C462" s="72">
        <v>1540.5</v>
      </c>
      <c r="D462" s="72">
        <v>2889.79</v>
      </c>
      <c r="E462" s="72">
        <v>0</v>
      </c>
    </row>
    <row r="463" spans="1:5" ht="15.75" x14ac:dyDescent="0.25">
      <c r="A463" s="48">
        <v>49</v>
      </c>
      <c r="B463" s="62" t="s">
        <v>178</v>
      </c>
      <c r="C463" s="63">
        <v>3000</v>
      </c>
      <c r="D463" s="63">
        <v>4776.41</v>
      </c>
      <c r="E463" s="63">
        <v>0</v>
      </c>
    </row>
    <row r="464" spans="1:5" ht="15.75" x14ac:dyDescent="0.25">
      <c r="A464" s="48">
        <v>50</v>
      </c>
      <c r="B464" s="62" t="s">
        <v>181</v>
      </c>
      <c r="C464" s="63">
        <v>865.97</v>
      </c>
      <c r="D464" s="63">
        <v>2686</v>
      </c>
      <c r="E464" s="63">
        <v>0</v>
      </c>
    </row>
    <row r="465" spans="1:10" ht="15.75" x14ac:dyDescent="0.25">
      <c r="A465" s="48">
        <v>51</v>
      </c>
      <c r="B465" s="62" t="s">
        <v>182</v>
      </c>
      <c r="C465" s="63">
        <v>528.22</v>
      </c>
      <c r="D465" s="63">
        <v>944.55</v>
      </c>
      <c r="E465" s="63">
        <v>0</v>
      </c>
    </row>
    <row r="466" spans="1:10" ht="15.75" x14ac:dyDescent="0.25">
      <c r="A466" s="48">
        <v>52</v>
      </c>
      <c r="B466" s="62" t="s">
        <v>184</v>
      </c>
      <c r="C466" s="63">
        <v>3378.74</v>
      </c>
      <c r="D466" s="63">
        <v>13147.67</v>
      </c>
      <c r="E466" s="63">
        <v>408.67</v>
      </c>
    </row>
    <row r="467" spans="1:10" ht="15.75" x14ac:dyDescent="0.25">
      <c r="A467" s="48">
        <v>53</v>
      </c>
      <c r="B467" s="51" t="s">
        <v>409</v>
      </c>
      <c r="C467" s="25">
        <v>3630.44</v>
      </c>
      <c r="D467" s="25">
        <v>2859.46</v>
      </c>
      <c r="E467" s="25">
        <v>0</v>
      </c>
    </row>
    <row r="468" spans="1:10" ht="15.75" x14ac:dyDescent="0.25">
      <c r="A468" s="48">
        <v>54</v>
      </c>
      <c r="B468" s="51" t="s">
        <v>643</v>
      </c>
      <c r="C468" s="25">
        <v>9540.24</v>
      </c>
      <c r="D468" s="25">
        <v>5210.1099999999997</v>
      </c>
      <c r="E468" s="25">
        <v>840</v>
      </c>
    </row>
    <row r="469" spans="1:10" ht="15.75" x14ac:dyDescent="0.25">
      <c r="A469" s="48">
        <v>55</v>
      </c>
      <c r="B469" s="51" t="s">
        <v>549</v>
      </c>
      <c r="C469" s="25">
        <v>8049.88</v>
      </c>
      <c r="D469" s="25">
        <v>7382.89</v>
      </c>
      <c r="E469" s="25">
        <v>0</v>
      </c>
    </row>
    <row r="470" spans="1:10" ht="15.75" x14ac:dyDescent="0.25">
      <c r="A470" s="48">
        <v>56</v>
      </c>
      <c r="B470" s="51" t="s">
        <v>571</v>
      </c>
      <c r="C470" s="25">
        <v>3213.85</v>
      </c>
      <c r="D470" s="25">
        <v>0</v>
      </c>
      <c r="E470" s="25">
        <v>0</v>
      </c>
    </row>
    <row r="471" spans="1:10" ht="15.75" x14ac:dyDescent="0.25">
      <c r="A471" s="48">
        <v>57</v>
      </c>
      <c r="B471" s="51" t="s">
        <v>663</v>
      </c>
      <c r="C471" s="25">
        <v>0</v>
      </c>
      <c r="D471" s="25">
        <v>272.5</v>
      </c>
      <c r="E471" s="25">
        <v>0</v>
      </c>
    </row>
    <row r="472" spans="1:10" ht="18.75" x14ac:dyDescent="0.25">
      <c r="A472" s="48"/>
      <c r="B472" s="73" t="s">
        <v>206</v>
      </c>
      <c r="C472" s="59">
        <f>SUM(C416:C471)</f>
        <v>113078.34000000001</v>
      </c>
      <c r="D472" s="59">
        <f>SUM(D416:D471)</f>
        <v>148165.62</v>
      </c>
      <c r="E472" s="59">
        <f>SUM(E416:E471)</f>
        <v>16959.879999999997</v>
      </c>
      <c r="H472" s="175">
        <f>C472/C$611*100</f>
        <v>0.71264257259527308</v>
      </c>
      <c r="I472" s="175">
        <f t="shared" ref="I472" si="13">D472/D$611*100</f>
        <v>1.4940551756517826</v>
      </c>
      <c r="J472" s="175">
        <f t="shared" ref="J472" si="14">E472/E$611*100</f>
        <v>0.1211439489465444</v>
      </c>
    </row>
    <row r="473" spans="1:10" ht="15.75" x14ac:dyDescent="0.25">
      <c r="A473" s="48"/>
      <c r="B473" s="204" t="s">
        <v>208</v>
      </c>
      <c r="C473" s="205"/>
      <c r="D473" s="205"/>
      <c r="E473" s="206"/>
      <c r="H473" s="45">
        <v>1</v>
      </c>
      <c r="I473" s="45">
        <v>1</v>
      </c>
      <c r="J473" s="45">
        <v>1</v>
      </c>
    </row>
    <row r="474" spans="1:10" ht="15.75" x14ac:dyDescent="0.25">
      <c r="A474" s="48">
        <v>1</v>
      </c>
      <c r="B474" s="51" t="s">
        <v>210</v>
      </c>
      <c r="C474" s="25">
        <v>0</v>
      </c>
      <c r="D474" s="25">
        <v>0</v>
      </c>
      <c r="E474" s="25">
        <v>8983.27</v>
      </c>
    </row>
    <row r="475" spans="1:10" ht="15.75" x14ac:dyDescent="0.25">
      <c r="A475" s="48">
        <v>2</v>
      </c>
      <c r="B475" s="51" t="s">
        <v>22</v>
      </c>
      <c r="C475" s="25">
        <v>11901.14</v>
      </c>
      <c r="D475" s="25">
        <v>5742.8</v>
      </c>
      <c r="E475" s="25">
        <v>6176.67</v>
      </c>
    </row>
    <row r="476" spans="1:10" ht="15.75" x14ac:dyDescent="0.25">
      <c r="A476" s="48">
        <v>3</v>
      </c>
      <c r="B476" s="51" t="s">
        <v>661</v>
      </c>
      <c r="C476" s="25">
        <v>68</v>
      </c>
      <c r="D476" s="25">
        <v>0</v>
      </c>
      <c r="E476" s="25">
        <v>0</v>
      </c>
    </row>
    <row r="477" spans="1:10" ht="15.75" x14ac:dyDescent="0.25">
      <c r="A477" s="48">
        <v>4</v>
      </c>
      <c r="B477" s="51" t="s">
        <v>636</v>
      </c>
      <c r="C477" s="25">
        <v>0</v>
      </c>
      <c r="D477" s="25">
        <v>71.5</v>
      </c>
      <c r="E477" s="25">
        <v>0</v>
      </c>
    </row>
    <row r="478" spans="1:10" ht="15.75" x14ac:dyDescent="0.25">
      <c r="A478" s="48">
        <v>5</v>
      </c>
      <c r="B478" s="51" t="s">
        <v>56</v>
      </c>
      <c r="C478" s="25">
        <v>0</v>
      </c>
      <c r="D478" s="25">
        <v>18611.669999999998</v>
      </c>
      <c r="E478" s="25">
        <v>4546.8</v>
      </c>
    </row>
    <row r="479" spans="1:10" ht="15.75" x14ac:dyDescent="0.25">
      <c r="A479" s="48">
        <v>6</v>
      </c>
      <c r="B479" s="51" t="s">
        <v>57</v>
      </c>
      <c r="C479" s="25">
        <v>0</v>
      </c>
      <c r="D479" s="25">
        <v>3167.93</v>
      </c>
      <c r="E479" s="25">
        <v>2955.87</v>
      </c>
    </row>
    <row r="480" spans="1:10" ht="15.75" x14ac:dyDescent="0.25">
      <c r="A480" s="48">
        <v>7</v>
      </c>
      <c r="B480" s="51" t="s">
        <v>64</v>
      </c>
      <c r="C480" s="25">
        <v>96.7</v>
      </c>
      <c r="D480" s="25">
        <v>0</v>
      </c>
      <c r="E480" s="25">
        <v>0</v>
      </c>
    </row>
    <row r="481" spans="1:10" ht="15.75" x14ac:dyDescent="0.25">
      <c r="A481" s="48">
        <v>8</v>
      </c>
      <c r="B481" s="51" t="s">
        <v>85</v>
      </c>
      <c r="C481" s="25">
        <v>0</v>
      </c>
      <c r="D481" s="25">
        <v>0</v>
      </c>
      <c r="E481" s="25">
        <v>3700</v>
      </c>
    </row>
    <row r="482" spans="1:10" ht="15.75" x14ac:dyDescent="0.25">
      <c r="A482" s="48">
        <v>9</v>
      </c>
      <c r="B482" s="51" t="s">
        <v>683</v>
      </c>
      <c r="C482" s="25">
        <v>0</v>
      </c>
      <c r="D482" s="25">
        <v>6950</v>
      </c>
      <c r="E482" s="25">
        <v>0</v>
      </c>
    </row>
    <row r="483" spans="1:10" ht="15.75" x14ac:dyDescent="0.25">
      <c r="A483" s="48">
        <v>10</v>
      </c>
      <c r="B483" s="51" t="s">
        <v>141</v>
      </c>
      <c r="C483" s="25">
        <v>5836.67</v>
      </c>
      <c r="D483" s="25">
        <v>10658.83</v>
      </c>
      <c r="E483" s="25">
        <v>8400</v>
      </c>
    </row>
    <row r="484" spans="1:10" ht="15.75" x14ac:dyDescent="0.25">
      <c r="A484" s="48">
        <v>11</v>
      </c>
      <c r="B484" s="51" t="s">
        <v>145</v>
      </c>
      <c r="C484" s="25">
        <v>0</v>
      </c>
      <c r="D484" s="25">
        <v>94.62</v>
      </c>
      <c r="E484" s="25">
        <v>0</v>
      </c>
    </row>
    <row r="485" spans="1:10" ht="15.75" x14ac:dyDescent="0.25">
      <c r="A485" s="48">
        <v>12</v>
      </c>
      <c r="B485" s="51" t="s">
        <v>403</v>
      </c>
      <c r="C485" s="25">
        <v>0</v>
      </c>
      <c r="D485" s="25">
        <v>135.69</v>
      </c>
      <c r="E485" s="25">
        <v>0</v>
      </c>
    </row>
    <row r="486" spans="1:10" ht="18.75" x14ac:dyDescent="0.25">
      <c r="A486" s="48"/>
      <c r="B486" s="73" t="s">
        <v>206</v>
      </c>
      <c r="C486" s="59">
        <f>SUM(C474:C485)</f>
        <v>17902.510000000002</v>
      </c>
      <c r="D486" s="59">
        <f>SUM(D474:D485)</f>
        <v>45433.04</v>
      </c>
      <c r="E486" s="59">
        <f>SUM(E474:E485)</f>
        <v>34762.61</v>
      </c>
      <c r="H486" s="175">
        <f>C486/C$611*100</f>
        <v>0.11282523940758771</v>
      </c>
      <c r="I486" s="175">
        <f t="shared" ref="I486" si="15">D486/D$611*100</f>
        <v>0.45813238292118286</v>
      </c>
      <c r="J486" s="175">
        <f t="shared" ref="J486" si="16">E486/E$611*100</f>
        <v>0.24830835189214984</v>
      </c>
    </row>
    <row r="487" spans="1:10" ht="15.75" x14ac:dyDescent="0.25">
      <c r="A487" s="48"/>
      <c r="B487" s="204" t="s">
        <v>209</v>
      </c>
      <c r="C487" s="205"/>
      <c r="D487" s="205"/>
      <c r="E487" s="206"/>
      <c r="H487" s="45">
        <v>1</v>
      </c>
      <c r="I487" s="45">
        <v>1</v>
      </c>
      <c r="J487" s="45">
        <v>1</v>
      </c>
    </row>
    <row r="488" spans="1:10" ht="15.75" x14ac:dyDescent="0.25">
      <c r="A488" s="48">
        <v>1</v>
      </c>
      <c r="B488" s="51" t="s">
        <v>21</v>
      </c>
      <c r="C488" s="25">
        <v>0</v>
      </c>
      <c r="D488" s="25">
        <v>0</v>
      </c>
      <c r="E488" s="25">
        <v>115680.2</v>
      </c>
    </row>
    <row r="489" spans="1:10" ht="15.75" x14ac:dyDescent="0.25">
      <c r="A489" s="48">
        <v>2</v>
      </c>
      <c r="B489" s="51" t="s">
        <v>501</v>
      </c>
      <c r="C489" s="25">
        <v>0</v>
      </c>
      <c r="D489" s="25">
        <v>0</v>
      </c>
      <c r="E489" s="25">
        <v>0</v>
      </c>
    </row>
    <row r="490" spans="1:10" ht="15.75" x14ac:dyDescent="0.25">
      <c r="A490" s="48">
        <v>3</v>
      </c>
      <c r="B490" s="51" t="s">
        <v>2</v>
      </c>
      <c r="C490" s="25">
        <v>0</v>
      </c>
      <c r="D490" s="25">
        <v>920.33</v>
      </c>
      <c r="E490" s="25">
        <v>3269.04</v>
      </c>
    </row>
    <row r="491" spans="1:10" ht="15.75" x14ac:dyDescent="0.25">
      <c r="A491" s="48">
        <v>4</v>
      </c>
      <c r="B491" s="51" t="s">
        <v>677</v>
      </c>
      <c r="C491" s="25">
        <v>200</v>
      </c>
      <c r="D491" s="25">
        <v>335</v>
      </c>
      <c r="E491" s="25">
        <v>1886.87</v>
      </c>
    </row>
    <row r="492" spans="1:10" ht="15.75" x14ac:dyDescent="0.25">
      <c r="A492" s="48">
        <v>5</v>
      </c>
      <c r="B492" s="51" t="s">
        <v>680</v>
      </c>
      <c r="C492" s="25">
        <v>223.46</v>
      </c>
      <c r="D492" s="25">
        <v>0</v>
      </c>
      <c r="E492" s="25">
        <v>0</v>
      </c>
    </row>
    <row r="493" spans="1:10" ht="15.75" x14ac:dyDescent="0.25">
      <c r="A493" s="48">
        <v>6</v>
      </c>
      <c r="B493" s="51" t="s">
        <v>8</v>
      </c>
      <c r="C493" s="25">
        <v>0</v>
      </c>
      <c r="D493" s="25">
        <v>93.96</v>
      </c>
      <c r="E493" s="25">
        <v>400.5</v>
      </c>
    </row>
    <row r="494" spans="1:10" ht="15.75" x14ac:dyDescent="0.25">
      <c r="A494" s="48">
        <v>7</v>
      </c>
      <c r="B494" s="51" t="s">
        <v>679</v>
      </c>
      <c r="C494" s="25">
        <v>109</v>
      </c>
      <c r="D494" s="25">
        <v>0</v>
      </c>
      <c r="E494" s="25">
        <v>0</v>
      </c>
    </row>
    <row r="495" spans="1:10" ht="15.75" x14ac:dyDescent="0.25">
      <c r="A495" s="48">
        <v>8</v>
      </c>
      <c r="B495" s="51" t="s">
        <v>22</v>
      </c>
      <c r="C495" s="25">
        <v>0</v>
      </c>
      <c r="D495" s="25">
        <v>218.67</v>
      </c>
      <c r="E495" s="25">
        <v>0</v>
      </c>
    </row>
    <row r="496" spans="1:10" ht="15.75" x14ac:dyDescent="0.25">
      <c r="A496" s="48">
        <v>9</v>
      </c>
      <c r="B496" s="51" t="s">
        <v>629</v>
      </c>
      <c r="C496" s="25">
        <v>739.28</v>
      </c>
      <c r="D496" s="25">
        <v>387.19</v>
      </c>
      <c r="E496" s="25">
        <v>707.25</v>
      </c>
    </row>
    <row r="497" spans="1:5" ht="15.75" x14ac:dyDescent="0.25">
      <c r="A497" s="48">
        <v>10</v>
      </c>
      <c r="B497" s="51" t="s">
        <v>630</v>
      </c>
      <c r="C497" s="25">
        <v>0</v>
      </c>
      <c r="D497" s="25">
        <v>0</v>
      </c>
      <c r="E497" s="25">
        <v>1481.58</v>
      </c>
    </row>
    <row r="498" spans="1:5" ht="15.75" x14ac:dyDescent="0.25">
      <c r="A498" s="48">
        <v>11</v>
      </c>
      <c r="B498" s="51" t="s">
        <v>661</v>
      </c>
      <c r="C498" s="25">
        <v>142.4</v>
      </c>
      <c r="D498" s="25">
        <v>21.68</v>
      </c>
      <c r="E498" s="25">
        <v>415.45</v>
      </c>
    </row>
    <row r="499" spans="1:5" ht="15.75" x14ac:dyDescent="0.25">
      <c r="A499" s="48">
        <v>12</v>
      </c>
      <c r="B499" s="51" t="s">
        <v>636</v>
      </c>
      <c r="C499" s="25">
        <v>0</v>
      </c>
      <c r="D499" s="25">
        <v>138.22</v>
      </c>
      <c r="E499" s="25">
        <v>3.51</v>
      </c>
    </row>
    <row r="500" spans="1:5" ht="15.75" x14ac:dyDescent="0.25">
      <c r="A500" s="48">
        <v>13</v>
      </c>
      <c r="B500" s="51" t="s">
        <v>37</v>
      </c>
      <c r="C500" s="25">
        <v>724.85</v>
      </c>
      <c r="D500" s="25">
        <v>410.27</v>
      </c>
      <c r="E500" s="25">
        <v>2508.25</v>
      </c>
    </row>
    <row r="501" spans="1:5" ht="15.75" x14ac:dyDescent="0.25">
      <c r="A501" s="48">
        <v>14</v>
      </c>
      <c r="B501" s="51" t="s">
        <v>653</v>
      </c>
      <c r="C501" s="25">
        <v>0</v>
      </c>
      <c r="D501" s="25">
        <v>0</v>
      </c>
      <c r="E501" s="25">
        <v>4158.07</v>
      </c>
    </row>
    <row r="502" spans="1:5" ht="15.75" x14ac:dyDescent="0.25">
      <c r="A502" s="48">
        <v>15</v>
      </c>
      <c r="B502" s="51" t="s">
        <v>58</v>
      </c>
      <c r="C502" s="25">
        <v>270</v>
      </c>
      <c r="D502" s="25">
        <v>0</v>
      </c>
      <c r="E502" s="25">
        <v>6581.85</v>
      </c>
    </row>
    <row r="503" spans="1:5" ht="15.75" x14ac:dyDescent="0.25">
      <c r="A503" s="48">
        <v>16</v>
      </c>
      <c r="B503" s="51" t="s">
        <v>59</v>
      </c>
      <c r="C503" s="25">
        <v>0</v>
      </c>
      <c r="D503" s="25">
        <v>0</v>
      </c>
      <c r="E503" s="25">
        <v>2000.6</v>
      </c>
    </row>
    <row r="504" spans="1:5" ht="15.75" x14ac:dyDescent="0.25">
      <c r="A504" s="48">
        <v>17</v>
      </c>
      <c r="B504" s="51" t="s">
        <v>60</v>
      </c>
      <c r="C504" s="25">
        <v>2563.65</v>
      </c>
      <c r="D504" s="25">
        <v>0</v>
      </c>
      <c r="E504" s="25">
        <v>3709.68</v>
      </c>
    </row>
    <row r="505" spans="1:5" ht="15.75" x14ac:dyDescent="0.25">
      <c r="A505" s="48">
        <v>18</v>
      </c>
      <c r="B505" s="51" t="s">
        <v>64</v>
      </c>
      <c r="C505" s="25">
        <v>350</v>
      </c>
      <c r="D505" s="25">
        <v>23</v>
      </c>
      <c r="E505" s="25">
        <v>50</v>
      </c>
    </row>
    <row r="506" spans="1:5" ht="15.75" x14ac:dyDescent="0.25">
      <c r="A506" s="48">
        <v>19</v>
      </c>
      <c r="B506" s="51" t="s">
        <v>66</v>
      </c>
      <c r="C506" s="25">
        <v>360.5</v>
      </c>
      <c r="D506" s="25">
        <v>378.06</v>
      </c>
      <c r="E506" s="25">
        <v>1633.13</v>
      </c>
    </row>
    <row r="507" spans="1:5" ht="15.75" x14ac:dyDescent="0.25">
      <c r="A507" s="48">
        <v>20</v>
      </c>
      <c r="B507" s="51" t="s">
        <v>72</v>
      </c>
      <c r="C507" s="25">
        <v>0</v>
      </c>
      <c r="D507" s="25">
        <v>95.83</v>
      </c>
      <c r="E507" s="25">
        <v>94.17</v>
      </c>
    </row>
    <row r="508" spans="1:5" ht="15.75" x14ac:dyDescent="0.25">
      <c r="A508" s="48">
        <v>21</v>
      </c>
      <c r="B508" s="51" t="s">
        <v>74</v>
      </c>
      <c r="C508" s="25">
        <v>0</v>
      </c>
      <c r="D508" s="25">
        <v>0</v>
      </c>
      <c r="E508" s="25">
        <v>1000</v>
      </c>
    </row>
    <row r="509" spans="1:5" ht="15.75" x14ac:dyDescent="0.25">
      <c r="A509" s="48">
        <v>22</v>
      </c>
      <c r="B509" s="51" t="s">
        <v>215</v>
      </c>
      <c r="C509" s="25">
        <v>0</v>
      </c>
      <c r="D509" s="25">
        <v>444</v>
      </c>
      <c r="E509" s="25">
        <v>0</v>
      </c>
    </row>
    <row r="510" spans="1:5" ht="15.75" x14ac:dyDescent="0.25">
      <c r="A510" s="48">
        <v>23</v>
      </c>
      <c r="B510" s="51" t="s">
        <v>519</v>
      </c>
      <c r="C510" s="25">
        <v>0</v>
      </c>
      <c r="D510" s="25">
        <v>159.99</v>
      </c>
      <c r="E510" s="25">
        <v>0</v>
      </c>
    </row>
    <row r="511" spans="1:5" ht="15.75" x14ac:dyDescent="0.25">
      <c r="A511" s="48">
        <v>24</v>
      </c>
      <c r="B511" s="51" t="s">
        <v>95</v>
      </c>
      <c r="C511" s="25">
        <v>0</v>
      </c>
      <c r="D511" s="25">
        <v>46.99</v>
      </c>
      <c r="E511" s="25">
        <v>0</v>
      </c>
    </row>
    <row r="512" spans="1:5" ht="15.75" x14ac:dyDescent="0.25">
      <c r="A512" s="48">
        <v>25</v>
      </c>
      <c r="B512" s="51" t="s">
        <v>91</v>
      </c>
      <c r="C512" s="25">
        <v>0</v>
      </c>
      <c r="D512" s="25">
        <v>0</v>
      </c>
      <c r="E512" s="25">
        <v>872</v>
      </c>
    </row>
    <row r="513" spans="1:5" ht="15.75" x14ac:dyDescent="0.25">
      <c r="A513" s="48">
        <v>26</v>
      </c>
      <c r="B513" s="51" t="s">
        <v>99</v>
      </c>
      <c r="C513" s="25">
        <v>0</v>
      </c>
      <c r="D513" s="25">
        <v>0</v>
      </c>
      <c r="E513" s="25">
        <v>0</v>
      </c>
    </row>
    <row r="514" spans="1:5" ht="15.75" x14ac:dyDescent="0.25">
      <c r="A514" s="48">
        <v>27</v>
      </c>
      <c r="B514" s="51" t="s">
        <v>674</v>
      </c>
      <c r="C514" s="25">
        <v>1358.05</v>
      </c>
      <c r="D514" s="25">
        <v>1766.09</v>
      </c>
      <c r="E514" s="25">
        <v>20100.560000000001</v>
      </c>
    </row>
    <row r="515" spans="1:5" ht="15.75" x14ac:dyDescent="0.25">
      <c r="A515" s="48">
        <v>28</v>
      </c>
      <c r="B515" s="51" t="s">
        <v>217</v>
      </c>
      <c r="C515" s="25">
        <v>266.94</v>
      </c>
      <c r="D515" s="25">
        <v>129.49</v>
      </c>
      <c r="E515" s="25">
        <v>123.72</v>
      </c>
    </row>
    <row r="516" spans="1:5" ht="15.75" x14ac:dyDescent="0.25">
      <c r="A516" s="48">
        <v>29</v>
      </c>
      <c r="B516" s="51" t="s">
        <v>218</v>
      </c>
      <c r="C516" s="25">
        <v>24</v>
      </c>
      <c r="D516" s="25">
        <v>651.46</v>
      </c>
      <c r="E516" s="25">
        <v>456.93</v>
      </c>
    </row>
    <row r="517" spans="1:5" ht="15.75" x14ac:dyDescent="0.25">
      <c r="A517" s="48">
        <v>30</v>
      </c>
      <c r="B517" s="51" t="s">
        <v>103</v>
      </c>
      <c r="C517" s="25">
        <v>491.05</v>
      </c>
      <c r="D517" s="25">
        <v>611.38</v>
      </c>
      <c r="E517" s="25">
        <v>147.6</v>
      </c>
    </row>
    <row r="518" spans="1:5" ht="15.75" x14ac:dyDescent="0.25">
      <c r="A518" s="48">
        <v>31</v>
      </c>
      <c r="B518" s="51" t="s">
        <v>104</v>
      </c>
      <c r="C518" s="25">
        <v>0</v>
      </c>
      <c r="D518" s="25">
        <v>125.9</v>
      </c>
      <c r="E518" s="25">
        <v>382.38</v>
      </c>
    </row>
    <row r="519" spans="1:5" ht="15.75" x14ac:dyDescent="0.25">
      <c r="A519" s="48">
        <v>32</v>
      </c>
      <c r="B519" s="51" t="s">
        <v>105</v>
      </c>
      <c r="C519" s="25">
        <v>547.04</v>
      </c>
      <c r="D519" s="25">
        <v>467.21</v>
      </c>
      <c r="E519" s="25">
        <v>135.72999999999999</v>
      </c>
    </row>
    <row r="520" spans="1:5" ht="15.75" x14ac:dyDescent="0.25">
      <c r="A520" s="48">
        <v>33</v>
      </c>
      <c r="B520" s="51" t="s">
        <v>106</v>
      </c>
      <c r="C520" s="25">
        <v>545.09</v>
      </c>
      <c r="D520" s="25">
        <v>181.25</v>
      </c>
      <c r="E520" s="25">
        <v>1331.88</v>
      </c>
    </row>
    <row r="521" spans="1:5" ht="15.75" x14ac:dyDescent="0.25">
      <c r="A521" s="48">
        <v>34</v>
      </c>
      <c r="B521" s="51" t="s">
        <v>107</v>
      </c>
      <c r="C521" s="25">
        <v>203.88</v>
      </c>
      <c r="D521" s="25">
        <v>358.27</v>
      </c>
      <c r="E521" s="25">
        <v>393.08</v>
      </c>
    </row>
    <row r="522" spans="1:5" ht="15.75" x14ac:dyDescent="0.25">
      <c r="A522" s="48">
        <v>35</v>
      </c>
      <c r="B522" s="51" t="s">
        <v>220</v>
      </c>
      <c r="C522" s="25">
        <v>253.84</v>
      </c>
      <c r="D522" s="25">
        <v>278.20999999999998</v>
      </c>
      <c r="E522" s="25">
        <v>149.41</v>
      </c>
    </row>
    <row r="523" spans="1:5" ht="15.75" x14ac:dyDescent="0.25">
      <c r="A523" s="48">
        <v>36</v>
      </c>
      <c r="B523" s="51" t="s">
        <v>109</v>
      </c>
      <c r="C523" s="25">
        <v>86.02</v>
      </c>
      <c r="D523" s="25">
        <v>74.31</v>
      </c>
      <c r="E523" s="25">
        <v>83.38</v>
      </c>
    </row>
    <row r="524" spans="1:5" ht="15.75" x14ac:dyDescent="0.25">
      <c r="A524" s="48">
        <v>37</v>
      </c>
      <c r="B524" s="51" t="s">
        <v>110</v>
      </c>
      <c r="C524" s="25">
        <v>250.77</v>
      </c>
      <c r="D524" s="25">
        <v>296.8</v>
      </c>
      <c r="E524" s="25">
        <v>242.44</v>
      </c>
    </row>
    <row r="525" spans="1:5" ht="15.75" x14ac:dyDescent="0.25">
      <c r="A525" s="48">
        <v>38</v>
      </c>
      <c r="B525" s="51" t="s">
        <v>111</v>
      </c>
      <c r="C525" s="25">
        <v>183.31</v>
      </c>
      <c r="D525" s="25">
        <v>238.17</v>
      </c>
      <c r="E525" s="25">
        <v>113.42</v>
      </c>
    </row>
    <row r="526" spans="1:5" ht="15.75" x14ac:dyDescent="0.25">
      <c r="A526" s="48">
        <v>39</v>
      </c>
      <c r="B526" s="51" t="s">
        <v>112</v>
      </c>
      <c r="C526" s="25">
        <v>0</v>
      </c>
      <c r="D526" s="25">
        <v>0</v>
      </c>
      <c r="E526" s="25">
        <v>285.7</v>
      </c>
    </row>
    <row r="527" spans="1:5" ht="15.75" x14ac:dyDescent="0.25">
      <c r="A527" s="48">
        <v>40</v>
      </c>
      <c r="B527" s="51" t="s">
        <v>113</v>
      </c>
      <c r="C527" s="25">
        <v>235.11</v>
      </c>
      <c r="D527" s="25">
        <v>614.54</v>
      </c>
      <c r="E527" s="25">
        <v>1030.1199999999999</v>
      </c>
    </row>
    <row r="528" spans="1:5" ht="15.75" x14ac:dyDescent="0.25">
      <c r="A528" s="48">
        <v>41</v>
      </c>
      <c r="B528" s="51" t="s">
        <v>372</v>
      </c>
      <c r="C528" s="25">
        <v>0</v>
      </c>
      <c r="D528" s="25">
        <v>209.52</v>
      </c>
      <c r="E528" s="25">
        <v>0</v>
      </c>
    </row>
    <row r="529" spans="1:5" ht="15.75" x14ac:dyDescent="0.25">
      <c r="A529" s="48">
        <v>42</v>
      </c>
      <c r="B529" s="51" t="s">
        <v>370</v>
      </c>
      <c r="C529" s="25">
        <v>220.61</v>
      </c>
      <c r="D529" s="25">
        <v>334.36</v>
      </c>
      <c r="E529" s="25">
        <v>640.66999999999996</v>
      </c>
    </row>
    <row r="530" spans="1:5" ht="15.75" x14ac:dyDescent="0.25">
      <c r="A530" s="48">
        <v>43</v>
      </c>
      <c r="B530" s="51" t="s">
        <v>650</v>
      </c>
      <c r="C530" s="25">
        <v>994.07</v>
      </c>
      <c r="D530" s="25">
        <v>425.14</v>
      </c>
      <c r="E530" s="25">
        <v>439.91</v>
      </c>
    </row>
    <row r="531" spans="1:5" ht="15.75" x14ac:dyDescent="0.25">
      <c r="A531" s="48">
        <v>44</v>
      </c>
      <c r="B531" s="51" t="s">
        <v>378</v>
      </c>
      <c r="C531" s="25">
        <v>20.57</v>
      </c>
      <c r="D531" s="25">
        <v>18.07</v>
      </c>
      <c r="E531" s="25">
        <v>280.95999999999998</v>
      </c>
    </row>
    <row r="532" spans="1:5" ht="15.75" x14ac:dyDescent="0.25">
      <c r="A532" s="48">
        <v>45</v>
      </c>
      <c r="B532" s="51" t="s">
        <v>651</v>
      </c>
      <c r="C532" s="25">
        <v>0</v>
      </c>
      <c r="D532" s="25">
        <v>0</v>
      </c>
      <c r="E532" s="25">
        <v>880.5</v>
      </c>
    </row>
    <row r="533" spans="1:5" ht="15.75" x14ac:dyDescent="0.25">
      <c r="A533" s="48">
        <v>46</v>
      </c>
      <c r="B533" s="51" t="s">
        <v>652</v>
      </c>
      <c r="C533" s="25">
        <v>0</v>
      </c>
      <c r="D533" s="25">
        <v>30</v>
      </c>
      <c r="E533" s="25">
        <v>0</v>
      </c>
    </row>
    <row r="534" spans="1:5" ht="15.75" x14ac:dyDescent="0.25">
      <c r="A534" s="48">
        <v>47</v>
      </c>
      <c r="B534" s="66" t="s">
        <v>681</v>
      </c>
      <c r="C534" s="25">
        <v>111.25</v>
      </c>
      <c r="D534" s="25">
        <v>472.1</v>
      </c>
      <c r="E534" s="25">
        <v>0</v>
      </c>
    </row>
    <row r="535" spans="1:5" ht="15.75" x14ac:dyDescent="0.25">
      <c r="A535" s="48">
        <v>48</v>
      </c>
      <c r="B535" s="66" t="s">
        <v>136</v>
      </c>
      <c r="C535" s="25">
        <v>0</v>
      </c>
      <c r="D535" s="25">
        <v>145.59</v>
      </c>
      <c r="E535" s="25">
        <v>0</v>
      </c>
    </row>
    <row r="536" spans="1:5" ht="15.75" x14ac:dyDescent="0.25">
      <c r="A536" s="48">
        <v>49</v>
      </c>
      <c r="B536" s="66" t="s">
        <v>137</v>
      </c>
      <c r="C536" s="25">
        <v>0</v>
      </c>
      <c r="D536" s="25">
        <v>100</v>
      </c>
      <c r="E536" s="25">
        <v>100</v>
      </c>
    </row>
    <row r="537" spans="1:5" ht="15.75" x14ac:dyDescent="0.25">
      <c r="A537" s="48">
        <v>50</v>
      </c>
      <c r="B537" s="66" t="s">
        <v>224</v>
      </c>
      <c r="C537" s="25">
        <v>0</v>
      </c>
      <c r="D537" s="25">
        <v>0</v>
      </c>
      <c r="E537" s="25">
        <v>0</v>
      </c>
    </row>
    <row r="538" spans="1:5" ht="15.75" x14ac:dyDescent="0.25">
      <c r="A538" s="48">
        <v>51</v>
      </c>
      <c r="B538" s="66" t="s">
        <v>142</v>
      </c>
      <c r="C538" s="25">
        <v>33</v>
      </c>
      <c r="D538" s="25">
        <v>39.9</v>
      </c>
      <c r="E538" s="25">
        <v>363.28</v>
      </c>
    </row>
    <row r="539" spans="1:5" ht="15.75" x14ac:dyDescent="0.25">
      <c r="A539" s="48">
        <v>52</v>
      </c>
      <c r="B539" s="66" t="s">
        <v>143</v>
      </c>
      <c r="C539" s="25">
        <v>20</v>
      </c>
      <c r="D539" s="25">
        <v>0</v>
      </c>
      <c r="E539" s="25">
        <v>401.8</v>
      </c>
    </row>
    <row r="540" spans="1:5" ht="15.75" x14ac:dyDescent="0.25">
      <c r="A540" s="48">
        <v>53</v>
      </c>
      <c r="B540" s="66" t="s">
        <v>146</v>
      </c>
      <c r="C540" s="25">
        <v>0</v>
      </c>
      <c r="D540" s="25">
        <v>0</v>
      </c>
      <c r="E540" s="25">
        <v>55</v>
      </c>
    </row>
    <row r="541" spans="1:5" ht="15.75" x14ac:dyDescent="0.25">
      <c r="A541" s="48">
        <v>54</v>
      </c>
      <c r="B541" s="66" t="s">
        <v>147</v>
      </c>
      <c r="C541" s="25">
        <v>0</v>
      </c>
      <c r="D541" s="25">
        <v>222.08</v>
      </c>
      <c r="E541" s="25">
        <v>215</v>
      </c>
    </row>
    <row r="542" spans="1:5" ht="15.75" x14ac:dyDescent="0.25">
      <c r="A542" s="48">
        <v>55</v>
      </c>
      <c r="B542" s="66" t="s">
        <v>150</v>
      </c>
      <c r="C542" s="25">
        <v>0</v>
      </c>
      <c r="D542" s="25">
        <v>91.87</v>
      </c>
      <c r="E542" s="25">
        <v>72.05</v>
      </c>
    </row>
    <row r="543" spans="1:5" ht="15.75" x14ac:dyDescent="0.25">
      <c r="A543" s="48">
        <v>56</v>
      </c>
      <c r="B543" s="66" t="s">
        <v>153</v>
      </c>
      <c r="C543" s="25">
        <v>927.62</v>
      </c>
      <c r="D543" s="25">
        <v>0</v>
      </c>
      <c r="E543" s="25">
        <v>0</v>
      </c>
    </row>
    <row r="544" spans="1:5" ht="15.75" x14ac:dyDescent="0.25">
      <c r="A544" s="48">
        <v>57</v>
      </c>
      <c r="B544" s="66" t="s">
        <v>154</v>
      </c>
      <c r="C544" s="25">
        <v>0</v>
      </c>
      <c r="D544" s="25">
        <v>49.42</v>
      </c>
      <c r="E544" s="25">
        <v>0</v>
      </c>
    </row>
    <row r="545" spans="1:5" ht="15.75" x14ac:dyDescent="0.25">
      <c r="A545" s="48">
        <v>58</v>
      </c>
      <c r="B545" s="66" t="s">
        <v>159</v>
      </c>
      <c r="C545" s="25">
        <v>0</v>
      </c>
      <c r="D545" s="25">
        <v>0</v>
      </c>
      <c r="E545" s="25">
        <v>50</v>
      </c>
    </row>
    <row r="546" spans="1:5" ht="15.75" x14ac:dyDescent="0.25">
      <c r="A546" s="48">
        <v>59</v>
      </c>
      <c r="B546" s="66" t="s">
        <v>160</v>
      </c>
      <c r="C546" s="63">
        <v>0</v>
      </c>
      <c r="D546" s="63">
        <v>851.94</v>
      </c>
      <c r="E546" s="63">
        <v>1637.7</v>
      </c>
    </row>
    <row r="547" spans="1:5" ht="15.75" x14ac:dyDescent="0.25">
      <c r="A547" s="48">
        <v>60</v>
      </c>
      <c r="B547" s="62" t="s">
        <v>162</v>
      </c>
      <c r="C547" s="63">
        <v>0</v>
      </c>
      <c r="D547" s="63">
        <v>0</v>
      </c>
      <c r="E547" s="63">
        <v>3299.21</v>
      </c>
    </row>
    <row r="548" spans="1:5" ht="15.75" x14ac:dyDescent="0.25">
      <c r="A548" s="48">
        <v>61</v>
      </c>
      <c r="B548" s="62" t="s">
        <v>163</v>
      </c>
      <c r="C548" s="63">
        <v>0</v>
      </c>
      <c r="D548" s="63">
        <v>47.3</v>
      </c>
      <c r="E548" s="63">
        <v>16.3</v>
      </c>
    </row>
    <row r="549" spans="1:5" ht="15.75" x14ac:dyDescent="0.25">
      <c r="A549" s="48">
        <v>62</v>
      </c>
      <c r="B549" s="62" t="s">
        <v>175</v>
      </c>
      <c r="C549" s="63">
        <v>0</v>
      </c>
      <c r="D549" s="63">
        <v>494</v>
      </c>
      <c r="E549" s="63">
        <v>712.3</v>
      </c>
    </row>
    <row r="550" spans="1:5" ht="15.75" x14ac:dyDescent="0.25">
      <c r="A550" s="48">
        <v>63</v>
      </c>
      <c r="B550" s="62" t="s">
        <v>182</v>
      </c>
      <c r="C550" s="63">
        <v>51.06</v>
      </c>
      <c r="D550" s="63">
        <v>368.5</v>
      </c>
      <c r="E550" s="63">
        <v>752.14</v>
      </c>
    </row>
    <row r="551" spans="1:5" ht="15.75" x14ac:dyDescent="0.25">
      <c r="A551" s="48">
        <v>64</v>
      </c>
      <c r="B551" s="62" t="s">
        <v>184</v>
      </c>
      <c r="C551" s="63">
        <v>4024.83</v>
      </c>
      <c r="D551" s="63">
        <v>1632.82</v>
      </c>
      <c r="E551" s="63">
        <v>4239.6400000000003</v>
      </c>
    </row>
    <row r="552" spans="1:5" ht="15.75" x14ac:dyDescent="0.25">
      <c r="A552" s="48">
        <v>65</v>
      </c>
      <c r="B552" s="62" t="s">
        <v>682</v>
      </c>
      <c r="C552" s="63">
        <v>1389.79</v>
      </c>
      <c r="D552" s="63">
        <v>1663.02</v>
      </c>
      <c r="E552" s="63">
        <v>1258.5999999999999</v>
      </c>
    </row>
    <row r="553" spans="1:5" ht="15.75" x14ac:dyDescent="0.25">
      <c r="A553" s="48">
        <v>66</v>
      </c>
      <c r="B553" s="62" t="s">
        <v>405</v>
      </c>
      <c r="C553" s="63">
        <v>0</v>
      </c>
      <c r="D553" s="63">
        <v>0</v>
      </c>
      <c r="E553" s="63">
        <v>1200</v>
      </c>
    </row>
    <row r="554" spans="1:5" ht="15.75" x14ac:dyDescent="0.25">
      <c r="A554" s="48">
        <v>67</v>
      </c>
      <c r="B554" s="51" t="s">
        <v>643</v>
      </c>
      <c r="C554" s="63">
        <v>982.35</v>
      </c>
      <c r="D554" s="63">
        <v>716.91</v>
      </c>
      <c r="E554" s="63">
        <v>2218.86</v>
      </c>
    </row>
    <row r="555" spans="1:5" ht="15.75" x14ac:dyDescent="0.25">
      <c r="A555" s="48">
        <v>68</v>
      </c>
      <c r="B555" s="51" t="s">
        <v>549</v>
      </c>
      <c r="C555" s="63">
        <v>3479.71</v>
      </c>
      <c r="D555" s="63">
        <v>2090.75</v>
      </c>
      <c r="E555" s="63">
        <v>17205.39</v>
      </c>
    </row>
    <row r="556" spans="1:5" ht="15.75" x14ac:dyDescent="0.25">
      <c r="A556" s="48">
        <v>69</v>
      </c>
      <c r="B556" s="51" t="s">
        <v>571</v>
      </c>
      <c r="C556" s="63">
        <v>1958</v>
      </c>
      <c r="D556" s="63">
        <v>828</v>
      </c>
      <c r="E556" s="63">
        <v>483.08</v>
      </c>
    </row>
    <row r="557" spans="1:5" ht="15.75" x14ac:dyDescent="0.25">
      <c r="A557" s="48">
        <v>70</v>
      </c>
      <c r="B557" s="51" t="s">
        <v>572</v>
      </c>
      <c r="C557" s="63">
        <v>50</v>
      </c>
      <c r="D557" s="63">
        <v>0</v>
      </c>
      <c r="E557" s="63">
        <v>270</v>
      </c>
    </row>
    <row r="558" spans="1:5" ht="15.75" x14ac:dyDescent="0.25">
      <c r="A558" s="48">
        <v>71</v>
      </c>
      <c r="B558" s="51" t="s">
        <v>574</v>
      </c>
      <c r="C558" s="63">
        <v>180</v>
      </c>
      <c r="D558" s="63">
        <v>0</v>
      </c>
      <c r="E558" s="63">
        <v>20.56</v>
      </c>
    </row>
    <row r="559" spans="1:5" ht="15.75" x14ac:dyDescent="0.25">
      <c r="A559" s="48">
        <v>72</v>
      </c>
      <c r="B559" s="51" t="s">
        <v>575</v>
      </c>
      <c r="C559" s="63">
        <v>228</v>
      </c>
      <c r="D559" s="63">
        <v>271.92</v>
      </c>
      <c r="E559" s="63">
        <v>0</v>
      </c>
    </row>
    <row r="560" spans="1:5" ht="15.75" x14ac:dyDescent="0.25">
      <c r="A560" s="48">
        <v>73</v>
      </c>
      <c r="B560" s="51" t="s">
        <v>664</v>
      </c>
      <c r="C560" s="63">
        <v>0</v>
      </c>
      <c r="D560" s="63">
        <v>0</v>
      </c>
      <c r="E560" s="63">
        <v>356.5</v>
      </c>
    </row>
    <row r="561" spans="1:10" ht="15.75" x14ac:dyDescent="0.25">
      <c r="A561" s="48">
        <v>74</v>
      </c>
      <c r="B561" s="51" t="s">
        <v>665</v>
      </c>
      <c r="C561" s="63">
        <v>0</v>
      </c>
      <c r="D561" s="63">
        <v>0</v>
      </c>
      <c r="E561" s="63">
        <v>360</v>
      </c>
    </row>
    <row r="562" spans="1:10" ht="15.75" x14ac:dyDescent="0.25">
      <c r="A562" s="48">
        <v>75</v>
      </c>
      <c r="B562" s="51" t="s">
        <v>666</v>
      </c>
      <c r="C562" s="63">
        <v>7.82</v>
      </c>
      <c r="D562" s="63">
        <v>366.25</v>
      </c>
      <c r="E562" s="63">
        <v>116</v>
      </c>
    </row>
    <row r="563" spans="1:10" ht="15.75" x14ac:dyDescent="0.25">
      <c r="A563" s="48">
        <v>76</v>
      </c>
      <c r="B563" s="51" t="s">
        <v>667</v>
      </c>
      <c r="C563" s="63">
        <v>0</v>
      </c>
      <c r="D563" s="63">
        <v>0</v>
      </c>
      <c r="E563" s="63">
        <v>360</v>
      </c>
    </row>
    <row r="564" spans="1:10" ht="15.75" x14ac:dyDescent="0.25">
      <c r="A564" s="48">
        <v>77</v>
      </c>
      <c r="B564" s="51" t="s">
        <v>668</v>
      </c>
      <c r="C564" s="63">
        <v>0</v>
      </c>
      <c r="D564" s="63">
        <v>0</v>
      </c>
      <c r="E564" s="63">
        <v>2407.1999999999998</v>
      </c>
    </row>
    <row r="565" spans="1:10" ht="15.75" x14ac:dyDescent="0.25">
      <c r="A565" s="48">
        <v>78</v>
      </c>
      <c r="B565" s="51" t="s">
        <v>669</v>
      </c>
      <c r="C565" s="63">
        <v>0</v>
      </c>
      <c r="D565" s="63">
        <v>0</v>
      </c>
      <c r="E565" s="63">
        <v>877.98</v>
      </c>
    </row>
    <row r="566" spans="1:10" ht="15.75" x14ac:dyDescent="0.25">
      <c r="A566" s="48">
        <v>79</v>
      </c>
      <c r="B566" s="51" t="s">
        <v>663</v>
      </c>
      <c r="C566" s="63">
        <v>2614</v>
      </c>
      <c r="D566" s="63">
        <v>0</v>
      </c>
      <c r="E566" s="63">
        <v>3054.1</v>
      </c>
    </row>
    <row r="567" spans="1:10" ht="15.75" x14ac:dyDescent="0.25">
      <c r="A567" s="48">
        <v>80</v>
      </c>
      <c r="B567" s="51" t="s">
        <v>670</v>
      </c>
      <c r="C567" s="63">
        <v>0</v>
      </c>
      <c r="D567" s="63">
        <v>0</v>
      </c>
      <c r="E567" s="63">
        <v>730.8</v>
      </c>
    </row>
    <row r="568" spans="1:10" ht="15.75" x14ac:dyDescent="0.25">
      <c r="A568" s="48">
        <v>81</v>
      </c>
      <c r="B568" s="51" t="s">
        <v>671</v>
      </c>
      <c r="C568" s="63">
        <v>0</v>
      </c>
      <c r="D568" s="63">
        <v>461.12</v>
      </c>
      <c r="E568" s="63">
        <v>1282.4000000000001</v>
      </c>
    </row>
    <row r="569" spans="1:10" ht="15.75" x14ac:dyDescent="0.25">
      <c r="A569" s="48">
        <v>82</v>
      </c>
      <c r="B569" s="51" t="s">
        <v>672</v>
      </c>
      <c r="C569" s="63">
        <v>0</v>
      </c>
      <c r="D569" s="63">
        <v>0</v>
      </c>
      <c r="E569" s="63">
        <v>1787.69</v>
      </c>
    </row>
    <row r="570" spans="1:10" ht="18.75" x14ac:dyDescent="0.25">
      <c r="A570" s="48"/>
      <c r="B570" s="73" t="s">
        <v>206</v>
      </c>
      <c r="C570" s="59">
        <f>SUM(C488:C569)</f>
        <v>27420.92</v>
      </c>
      <c r="D570" s="59">
        <f t="shared" ref="D570:E570" si="17">SUM(D488:D569)</f>
        <v>21396.849999999995</v>
      </c>
      <c r="E570" s="59">
        <f t="shared" si="17"/>
        <v>219574.12</v>
      </c>
      <c r="H570" s="175">
        <f>C570/C$611*100</f>
        <v>0.17281218464764492</v>
      </c>
      <c r="I570" s="175">
        <f t="shared" ref="I570" si="18">D570/D$611*100</f>
        <v>0.21575905723031319</v>
      </c>
      <c r="J570" s="175">
        <f t="shared" ref="J570" si="19">E570/E$611*100</f>
        <v>1.5684118038136126</v>
      </c>
    </row>
    <row r="571" spans="1:10" ht="15.75" x14ac:dyDescent="0.25">
      <c r="A571" s="48"/>
      <c r="B571" s="204" t="s">
        <v>528</v>
      </c>
      <c r="C571" s="205"/>
      <c r="D571" s="205"/>
      <c r="E571" s="206"/>
      <c r="H571" s="45">
        <v>1</v>
      </c>
      <c r="I571" s="45">
        <v>1</v>
      </c>
      <c r="J571" s="45">
        <v>1</v>
      </c>
    </row>
    <row r="572" spans="1:10" ht="15.75" x14ac:dyDescent="0.25">
      <c r="A572" s="48">
        <v>1</v>
      </c>
      <c r="B572" s="51" t="s">
        <v>21</v>
      </c>
      <c r="C572" s="63">
        <v>3364706.25</v>
      </c>
      <c r="D572" s="63">
        <v>2290310.7799999998</v>
      </c>
      <c r="E572" s="63">
        <v>2548176.98</v>
      </c>
    </row>
    <row r="573" spans="1:10" ht="15.75" x14ac:dyDescent="0.25">
      <c r="A573" s="48">
        <v>2</v>
      </c>
      <c r="B573" s="51" t="s">
        <v>502</v>
      </c>
      <c r="C573" s="63">
        <v>0</v>
      </c>
      <c r="D573" s="63">
        <v>0</v>
      </c>
      <c r="E573" s="63">
        <v>0</v>
      </c>
    </row>
    <row r="574" spans="1:10" ht="31.5" x14ac:dyDescent="0.25">
      <c r="A574" s="48">
        <v>3</v>
      </c>
      <c r="B574" s="66" t="s">
        <v>649</v>
      </c>
      <c r="C574" s="25">
        <v>1166</v>
      </c>
      <c r="D574" s="25">
        <v>7147.26</v>
      </c>
      <c r="E574" s="25">
        <v>523.55999999999995</v>
      </c>
    </row>
    <row r="575" spans="1:10" ht="94.5" x14ac:dyDescent="0.25">
      <c r="A575" s="48">
        <v>4</v>
      </c>
      <c r="B575" s="66" t="s">
        <v>640</v>
      </c>
      <c r="C575" s="25">
        <v>7084.06</v>
      </c>
      <c r="D575" s="25">
        <v>2500</v>
      </c>
      <c r="E575" s="25">
        <v>0</v>
      </c>
    </row>
    <row r="576" spans="1:10" ht="15.75" x14ac:dyDescent="0.25">
      <c r="A576" s="48">
        <v>5</v>
      </c>
      <c r="B576" s="74" t="s">
        <v>37</v>
      </c>
      <c r="C576" s="25">
        <v>0</v>
      </c>
      <c r="D576" s="25">
        <v>6717.21</v>
      </c>
      <c r="E576" s="25">
        <v>1810.68</v>
      </c>
    </row>
    <row r="577" spans="1:9" ht="15.75" x14ac:dyDescent="0.25">
      <c r="A577" s="48">
        <v>6</v>
      </c>
      <c r="B577" s="74" t="s">
        <v>56</v>
      </c>
      <c r="C577" s="25">
        <v>1000</v>
      </c>
      <c r="D577" s="25">
        <v>0</v>
      </c>
      <c r="E577" s="25">
        <v>0</v>
      </c>
    </row>
    <row r="578" spans="1:9" ht="15.75" x14ac:dyDescent="0.25">
      <c r="A578" s="48">
        <v>7</v>
      </c>
      <c r="B578" s="74" t="s">
        <v>657</v>
      </c>
      <c r="C578" s="25">
        <v>0</v>
      </c>
      <c r="D578" s="25">
        <v>4736.91</v>
      </c>
      <c r="E578" s="25">
        <v>350</v>
      </c>
    </row>
    <row r="579" spans="1:9" ht="15.75" x14ac:dyDescent="0.25">
      <c r="A579" s="48">
        <v>8</v>
      </c>
      <c r="B579" s="74" t="s">
        <v>214</v>
      </c>
      <c r="C579" s="25">
        <v>0</v>
      </c>
      <c r="D579" s="25">
        <v>170.57</v>
      </c>
      <c r="E579" s="25">
        <v>126.61</v>
      </c>
      <c r="F579" s="75"/>
      <c r="G579" s="75"/>
      <c r="H579" s="75"/>
      <c r="I579" s="75"/>
    </row>
    <row r="580" spans="1:9" ht="15.75" x14ac:dyDescent="0.25">
      <c r="A580" s="48">
        <v>9</v>
      </c>
      <c r="B580" s="74" t="s">
        <v>213</v>
      </c>
      <c r="C580" s="25">
        <v>0</v>
      </c>
      <c r="D580" s="25">
        <v>0</v>
      </c>
      <c r="E580" s="25">
        <v>170</v>
      </c>
      <c r="F580" s="75"/>
      <c r="G580" s="75"/>
      <c r="H580" s="75"/>
      <c r="I580" s="75"/>
    </row>
    <row r="581" spans="1:9" ht="15.75" x14ac:dyDescent="0.25">
      <c r="A581" s="48">
        <v>10</v>
      </c>
      <c r="B581" s="52" t="s">
        <v>91</v>
      </c>
      <c r="C581" s="25">
        <v>0</v>
      </c>
      <c r="D581" s="25">
        <v>70</v>
      </c>
      <c r="E581" s="25">
        <v>108.74</v>
      </c>
      <c r="F581" s="75"/>
      <c r="G581" s="75"/>
      <c r="H581" s="75"/>
      <c r="I581" s="75"/>
    </row>
    <row r="582" spans="1:9" ht="31.5" x14ac:dyDescent="0.25">
      <c r="A582" s="48">
        <v>11</v>
      </c>
      <c r="B582" s="62" t="s">
        <v>648</v>
      </c>
      <c r="C582" s="25">
        <v>0</v>
      </c>
      <c r="D582" s="25">
        <v>0</v>
      </c>
      <c r="E582" s="25">
        <v>10323.030000000001</v>
      </c>
    </row>
    <row r="583" spans="1:9" ht="15.75" x14ac:dyDescent="0.25">
      <c r="A583" s="48">
        <v>12</v>
      </c>
      <c r="B583" s="74" t="s">
        <v>124</v>
      </c>
      <c r="C583" s="25">
        <v>0</v>
      </c>
      <c r="D583" s="25">
        <v>26381.21</v>
      </c>
      <c r="E583" s="25">
        <v>18721.77</v>
      </c>
    </row>
    <row r="584" spans="1:9" ht="31.5" x14ac:dyDescent="0.25">
      <c r="A584" s="48">
        <v>13</v>
      </c>
      <c r="B584" s="76" t="s">
        <v>222</v>
      </c>
      <c r="C584" s="25">
        <v>13862.2</v>
      </c>
      <c r="D584" s="25">
        <v>11363.58</v>
      </c>
      <c r="E584" s="25">
        <v>28586.22</v>
      </c>
    </row>
    <row r="585" spans="1:9" ht="15.75" x14ac:dyDescent="0.25">
      <c r="A585" s="48">
        <v>14</v>
      </c>
      <c r="B585" s="76" t="s">
        <v>224</v>
      </c>
      <c r="C585" s="25">
        <v>292.92</v>
      </c>
      <c r="D585" s="25">
        <v>298.98</v>
      </c>
      <c r="E585" s="25">
        <v>2981.77</v>
      </c>
    </row>
    <row r="586" spans="1:9" ht="15.75" x14ac:dyDescent="0.25">
      <c r="A586" s="48">
        <v>15</v>
      </c>
      <c r="B586" s="66" t="s">
        <v>160</v>
      </c>
      <c r="C586" s="63">
        <v>355.78</v>
      </c>
      <c r="D586" s="63">
        <v>1226.3499999999999</v>
      </c>
      <c r="E586" s="63">
        <v>68.8</v>
      </c>
    </row>
    <row r="587" spans="1:9" ht="15.75" x14ac:dyDescent="0.25">
      <c r="A587" s="48">
        <v>16</v>
      </c>
      <c r="B587" s="62" t="s">
        <v>162</v>
      </c>
      <c r="C587" s="63">
        <v>1500.11</v>
      </c>
      <c r="D587" s="63">
        <v>697.15</v>
      </c>
      <c r="E587" s="63">
        <v>1838.18</v>
      </c>
    </row>
    <row r="588" spans="1:9" ht="15.75" x14ac:dyDescent="0.25">
      <c r="A588" s="48">
        <v>17</v>
      </c>
      <c r="B588" s="62" t="s">
        <v>163</v>
      </c>
      <c r="C588" s="72">
        <v>0</v>
      </c>
      <c r="D588" s="63">
        <v>475.3</v>
      </c>
      <c r="E588" s="63">
        <v>1198.1400000000001</v>
      </c>
    </row>
    <row r="589" spans="1:9" ht="15.75" x14ac:dyDescent="0.25">
      <c r="A589" s="48">
        <v>18</v>
      </c>
      <c r="B589" s="62" t="s">
        <v>164</v>
      </c>
      <c r="C589" s="72">
        <v>0</v>
      </c>
      <c r="D589" s="72">
        <v>0</v>
      </c>
      <c r="E589" s="63">
        <v>1552.5</v>
      </c>
      <c r="I589" s="56"/>
    </row>
    <row r="590" spans="1:9" ht="15.75" x14ac:dyDescent="0.25">
      <c r="A590" s="48">
        <v>19</v>
      </c>
      <c r="B590" s="62" t="s">
        <v>165</v>
      </c>
      <c r="C590" s="63">
        <v>0</v>
      </c>
      <c r="D590" s="77">
        <v>862.7</v>
      </c>
      <c r="E590" s="63">
        <v>0</v>
      </c>
      <c r="I590" s="53"/>
    </row>
    <row r="591" spans="1:9" ht="15.75" x14ac:dyDescent="0.25">
      <c r="A591" s="48">
        <v>20</v>
      </c>
      <c r="B591" s="62" t="s">
        <v>167</v>
      </c>
      <c r="C591" s="63">
        <v>0</v>
      </c>
      <c r="D591" s="63">
        <v>0</v>
      </c>
      <c r="E591" s="63">
        <v>1158.83</v>
      </c>
      <c r="I591" s="53"/>
    </row>
    <row r="592" spans="1:9" ht="15.75" x14ac:dyDescent="0.25">
      <c r="A592" s="48">
        <v>21</v>
      </c>
      <c r="B592" s="62" t="s">
        <v>168</v>
      </c>
      <c r="C592" s="63">
        <v>0</v>
      </c>
      <c r="D592" s="63">
        <v>1200</v>
      </c>
      <c r="E592" s="63">
        <v>0</v>
      </c>
      <c r="I592" s="53"/>
    </row>
    <row r="593" spans="1:9" ht="15.75" x14ac:dyDescent="0.25">
      <c r="A593" s="48">
        <v>22</v>
      </c>
      <c r="B593" s="62" t="s">
        <v>170</v>
      </c>
      <c r="C593" s="63">
        <v>534.76</v>
      </c>
      <c r="D593" s="63">
        <v>0</v>
      </c>
      <c r="E593" s="63">
        <v>1703.88</v>
      </c>
      <c r="I593" s="53"/>
    </row>
    <row r="594" spans="1:9" ht="15.75" x14ac:dyDescent="0.25">
      <c r="A594" s="48">
        <v>23</v>
      </c>
      <c r="B594" s="62" t="s">
        <v>171</v>
      </c>
      <c r="C594" s="63">
        <v>1704.38</v>
      </c>
      <c r="D594" s="63">
        <v>2425.84</v>
      </c>
      <c r="E594" s="63">
        <v>895.18</v>
      </c>
      <c r="I594" s="78"/>
    </row>
    <row r="595" spans="1:9" ht="15.75" x14ac:dyDescent="0.25">
      <c r="A595" s="48">
        <v>24</v>
      </c>
      <c r="B595" s="62" t="s">
        <v>174</v>
      </c>
      <c r="C595" s="63">
        <v>0</v>
      </c>
      <c r="D595" s="63">
        <v>2003.55</v>
      </c>
      <c r="E595" s="63">
        <v>1030.3699999999999</v>
      </c>
    </row>
    <row r="596" spans="1:9" ht="15.75" x14ac:dyDescent="0.25">
      <c r="A596" s="48">
        <v>25</v>
      </c>
      <c r="B596" s="62" t="s">
        <v>176</v>
      </c>
      <c r="C596" s="63">
        <v>0</v>
      </c>
      <c r="D596" s="63">
        <v>408.06</v>
      </c>
      <c r="E596" s="63">
        <v>220</v>
      </c>
    </row>
    <row r="597" spans="1:9" ht="15.75" x14ac:dyDescent="0.25">
      <c r="A597" s="48">
        <v>26</v>
      </c>
      <c r="B597" s="62" t="s">
        <v>178</v>
      </c>
      <c r="C597" s="63">
        <v>1011.11</v>
      </c>
      <c r="D597" s="63">
        <v>384.52</v>
      </c>
      <c r="E597" s="63">
        <v>1037.24</v>
      </c>
    </row>
    <row r="598" spans="1:9" ht="15.75" x14ac:dyDescent="0.25">
      <c r="A598" s="48">
        <v>27</v>
      </c>
      <c r="B598" s="62" t="s">
        <v>181</v>
      </c>
      <c r="C598" s="63">
        <v>459.58</v>
      </c>
      <c r="D598" s="63">
        <v>615.87</v>
      </c>
      <c r="E598" s="63">
        <v>1192.73</v>
      </c>
    </row>
    <row r="599" spans="1:9" ht="15.75" x14ac:dyDescent="0.25">
      <c r="A599" s="48">
        <v>28</v>
      </c>
      <c r="B599" s="62" t="s">
        <v>182</v>
      </c>
      <c r="C599" s="63">
        <v>410</v>
      </c>
      <c r="D599" s="63">
        <v>846.19</v>
      </c>
      <c r="E599" s="63">
        <v>152.74</v>
      </c>
    </row>
    <row r="600" spans="1:9" ht="15.75" x14ac:dyDescent="0.25">
      <c r="A600" s="48">
        <v>29</v>
      </c>
      <c r="B600" s="62" t="s">
        <v>184</v>
      </c>
      <c r="C600" s="63">
        <v>1179.92</v>
      </c>
      <c r="D600" s="63">
        <v>0</v>
      </c>
      <c r="E600" s="63">
        <v>6769.67</v>
      </c>
    </row>
    <row r="601" spans="1:9" ht="63" x14ac:dyDescent="0.25">
      <c r="A601" s="48">
        <v>30</v>
      </c>
      <c r="B601" s="62" t="s">
        <v>529</v>
      </c>
      <c r="C601" s="63">
        <v>605.38</v>
      </c>
      <c r="D601" s="63">
        <v>400</v>
      </c>
      <c r="E601" s="63">
        <v>300</v>
      </c>
    </row>
    <row r="602" spans="1:9" ht="15.75" x14ac:dyDescent="0.25">
      <c r="A602" s="48">
        <v>32</v>
      </c>
      <c r="B602" s="62" t="s">
        <v>643</v>
      </c>
      <c r="C602" s="63">
        <v>0</v>
      </c>
      <c r="D602" s="63">
        <v>1426.66</v>
      </c>
      <c r="E602" s="63">
        <v>1590.95</v>
      </c>
    </row>
    <row r="603" spans="1:9" ht="47.25" x14ac:dyDescent="0.25">
      <c r="A603" s="48">
        <v>33</v>
      </c>
      <c r="B603" s="62" t="s">
        <v>576</v>
      </c>
      <c r="C603" s="63">
        <v>4575.6000000000004</v>
      </c>
      <c r="D603" s="63">
        <v>8500</v>
      </c>
      <c r="E603" s="63">
        <v>10090.4</v>
      </c>
    </row>
    <row r="604" spans="1:9" ht="15.75" x14ac:dyDescent="0.25">
      <c r="A604" s="48">
        <v>34</v>
      </c>
      <c r="B604" s="62" t="s">
        <v>577</v>
      </c>
      <c r="C604" s="63">
        <v>180</v>
      </c>
      <c r="D604" s="63">
        <v>294</v>
      </c>
      <c r="E604" s="63">
        <v>0</v>
      </c>
    </row>
    <row r="605" spans="1:9" ht="63" x14ac:dyDescent="0.25">
      <c r="A605" s="48">
        <v>35</v>
      </c>
      <c r="B605" s="62" t="s">
        <v>578</v>
      </c>
      <c r="C605" s="63">
        <v>682.02</v>
      </c>
      <c r="D605" s="63">
        <v>1027.25</v>
      </c>
      <c r="E605" s="63">
        <v>1029.73</v>
      </c>
    </row>
    <row r="606" spans="1:9" ht="15.75" x14ac:dyDescent="0.25">
      <c r="A606" s="48">
        <v>36</v>
      </c>
      <c r="B606" s="62" t="s">
        <v>585</v>
      </c>
      <c r="C606" s="63">
        <v>13208.72</v>
      </c>
      <c r="D606" s="63">
        <v>14134.62</v>
      </c>
      <c r="E606" s="63">
        <v>14553.34</v>
      </c>
    </row>
    <row r="607" spans="1:9" ht="15.75" x14ac:dyDescent="0.25">
      <c r="A607" s="48">
        <v>37</v>
      </c>
      <c r="B607" s="62" t="s">
        <v>673</v>
      </c>
      <c r="C607" s="63">
        <v>836.56</v>
      </c>
      <c r="D607" s="63">
        <v>0</v>
      </c>
      <c r="E607" s="63">
        <v>0</v>
      </c>
    </row>
    <row r="608" spans="1:9" ht="15.75" x14ac:dyDescent="0.25">
      <c r="A608" s="48">
        <v>38</v>
      </c>
      <c r="B608" s="62" t="s">
        <v>671</v>
      </c>
      <c r="C608" s="63">
        <v>0</v>
      </c>
      <c r="D608" s="63">
        <v>1224.18</v>
      </c>
      <c r="E608" s="63">
        <v>921.68</v>
      </c>
    </row>
    <row r="609" spans="1:10" ht="15.75" x14ac:dyDescent="0.25">
      <c r="A609" s="48">
        <v>39</v>
      </c>
      <c r="B609" s="62" t="s">
        <v>672</v>
      </c>
      <c r="C609" s="63">
        <v>1344.96</v>
      </c>
      <c r="D609" s="63">
        <v>920.84</v>
      </c>
      <c r="E609" s="63">
        <v>1074.75</v>
      </c>
    </row>
    <row r="610" spans="1:10" ht="18.75" x14ac:dyDescent="0.25">
      <c r="A610" s="48"/>
      <c r="B610" s="58" t="s">
        <v>206</v>
      </c>
      <c r="C610" s="59">
        <f>SUM(C572:C609)</f>
        <v>3416700.3099999996</v>
      </c>
      <c r="D610" s="59">
        <f t="shared" ref="D610:E610" si="20">SUM(D572:D609)</f>
        <v>2388769.5799999996</v>
      </c>
      <c r="E610" s="59">
        <f t="shared" si="20"/>
        <v>2660258.4700000011</v>
      </c>
      <c r="H610" s="175">
        <f>(C610-C613)/C$611*100</f>
        <v>0.36958439704791668</v>
      </c>
      <c r="I610" s="175">
        <f t="shared" ref="I610:J610" si="21">(D610-D613)/D$611*100</f>
        <v>0.99282734907371539</v>
      </c>
      <c r="J610" s="175">
        <f t="shared" si="21"/>
        <v>0.80059495128578551</v>
      </c>
    </row>
    <row r="611" spans="1:10" ht="15.75" x14ac:dyDescent="0.25">
      <c r="A611" s="48"/>
      <c r="B611" s="58" t="s">
        <v>200</v>
      </c>
      <c r="C611" s="59">
        <f>C32+C47+C184+C410+C414+C472+C486+C570+C610</f>
        <v>15867469.099999998</v>
      </c>
      <c r="D611" s="59">
        <f t="shared" ref="D611:E611" si="22">D32+D47+D184+D410+D414+D472+D486+D570+D610</f>
        <v>9917011.2599999961</v>
      </c>
      <c r="E611" s="59">
        <f t="shared" si="22"/>
        <v>13999774.769999996</v>
      </c>
    </row>
    <row r="612" spans="1:10" x14ac:dyDescent="0.25">
      <c r="C612" s="78">
        <f>C610-C613</f>
        <v>58643.689999999478</v>
      </c>
      <c r="D612" s="78">
        <f t="shared" ref="D612:E612" si="23">D610-D613</f>
        <v>98458.799999999814</v>
      </c>
      <c r="E612" s="78">
        <f t="shared" si="23"/>
        <v>112081.49000000115</v>
      </c>
    </row>
    <row r="613" spans="1:10" ht="18.75" x14ac:dyDescent="0.25">
      <c r="C613" s="78">
        <f>C572-6649.63</f>
        <v>3358056.62</v>
      </c>
      <c r="D613" s="78">
        <f>D572</f>
        <v>2290310.7799999998</v>
      </c>
      <c r="E613" s="78">
        <f>E572</f>
        <v>2548176.98</v>
      </c>
      <c r="H613" s="175">
        <f>(C613-C616)/C$611*100</f>
        <v>21.1631497704672</v>
      </c>
      <c r="I613" s="175">
        <f t="shared" ref="I613:J613" si="24">(D613-D616)/D$611*100</f>
        <v>23.094758361428461</v>
      </c>
      <c r="J613" s="175">
        <f t="shared" si="24"/>
        <v>18.20155124827804</v>
      </c>
    </row>
    <row r="614" spans="1:10" x14ac:dyDescent="0.25">
      <c r="C614" s="78">
        <f>2312185.4+946174.6+99696.62</f>
        <v>3358056.62</v>
      </c>
      <c r="D614" s="78">
        <f>1980207.54+97321.32+98952.21+113829.71</f>
        <v>2290310.7800000003</v>
      </c>
      <c r="E614" s="78">
        <f>2296263.31+251913.67</f>
        <v>2548176.98</v>
      </c>
      <c r="H614" s="176">
        <f>SUM(H32,H47,H184,H410,H414,H472,H486,H570,H610,H613)</f>
        <v>99.999997670804362</v>
      </c>
      <c r="I614" s="176">
        <f t="shared" ref="I614:J614" si="25">SUM(I32,I47,I184,I410,I414,I472,I486,I570,I610,I613)</f>
        <v>99.999989988643549</v>
      </c>
      <c r="J614" s="176">
        <f t="shared" si="25"/>
        <v>99.999994281372636</v>
      </c>
    </row>
    <row r="616" spans="1:10" x14ac:dyDescent="0.25">
      <c r="C616" s="176">
        <f>C612/C611*100</f>
        <v>0.36958439704791668</v>
      </c>
      <c r="D616" s="176">
        <f t="shared" ref="D616:E616" si="26">D612/D611*100</f>
        <v>0.99282734907371539</v>
      </c>
      <c r="E616" s="176">
        <f t="shared" si="26"/>
        <v>0.80059495128578551</v>
      </c>
    </row>
    <row r="617" spans="1:10" x14ac:dyDescent="0.25">
      <c r="A617" s="45"/>
    </row>
    <row r="618" spans="1:10" x14ac:dyDescent="0.25">
      <c r="A618" s="45"/>
    </row>
    <row r="619" spans="1:10" x14ac:dyDescent="0.25">
      <c r="A619" s="45"/>
    </row>
    <row r="620" spans="1:10" x14ac:dyDescent="0.25">
      <c r="A620" s="45"/>
    </row>
    <row r="621" spans="1:10" x14ac:dyDescent="0.25">
      <c r="A621" s="45"/>
    </row>
    <row r="622" spans="1:10" x14ac:dyDescent="0.25">
      <c r="A622" s="45"/>
    </row>
    <row r="623" spans="1:10" x14ac:dyDescent="0.25">
      <c r="A623" s="45"/>
    </row>
    <row r="624" spans="1:10" x14ac:dyDescent="0.25">
      <c r="A624" s="45"/>
    </row>
    <row r="625" spans="1:1" x14ac:dyDescent="0.25">
      <c r="A625" s="45"/>
    </row>
    <row r="626" spans="1:1" x14ac:dyDescent="0.25">
      <c r="A626" s="45"/>
    </row>
    <row r="627" spans="1:1" x14ac:dyDescent="0.25">
      <c r="A627" s="45"/>
    </row>
    <row r="628" spans="1:1" x14ac:dyDescent="0.25">
      <c r="A628" s="45"/>
    </row>
    <row r="629" spans="1:1" x14ac:dyDescent="0.25">
      <c r="A629" s="45"/>
    </row>
    <row r="630" spans="1:1" x14ac:dyDescent="0.25">
      <c r="A630" s="45"/>
    </row>
    <row r="631" spans="1:1" x14ac:dyDescent="0.25">
      <c r="A631" s="45"/>
    </row>
    <row r="632" spans="1:1" x14ac:dyDescent="0.25">
      <c r="A632" s="45"/>
    </row>
    <row r="633" spans="1:1" x14ac:dyDescent="0.25">
      <c r="A633" s="45"/>
    </row>
    <row r="634" spans="1:1" x14ac:dyDescent="0.25">
      <c r="A634" s="45"/>
    </row>
    <row r="635" spans="1:1" x14ac:dyDescent="0.25">
      <c r="A635" s="45"/>
    </row>
    <row r="636" spans="1:1" x14ac:dyDescent="0.25">
      <c r="A636" s="45"/>
    </row>
    <row r="637" spans="1:1" x14ac:dyDescent="0.25">
      <c r="A637" s="45"/>
    </row>
    <row r="638" spans="1:1" x14ac:dyDescent="0.25">
      <c r="A638" s="45"/>
    </row>
    <row r="639" spans="1:1" x14ac:dyDescent="0.25">
      <c r="A639" s="45"/>
    </row>
    <row r="640" spans="1:1" x14ac:dyDescent="0.25">
      <c r="A640" s="45"/>
    </row>
    <row r="641" spans="1:1" x14ac:dyDescent="0.25">
      <c r="A641" s="45"/>
    </row>
    <row r="642" spans="1:1" x14ac:dyDescent="0.25">
      <c r="A642" s="45"/>
    </row>
    <row r="643" spans="1:1" x14ac:dyDescent="0.25">
      <c r="A643" s="45"/>
    </row>
    <row r="644" spans="1:1" x14ac:dyDescent="0.25">
      <c r="A644" s="45"/>
    </row>
    <row r="645" spans="1:1" x14ac:dyDescent="0.25">
      <c r="A645" s="45"/>
    </row>
    <row r="654" spans="1:1" x14ac:dyDescent="0.25">
      <c r="A654" s="45"/>
    </row>
    <row r="655" spans="1:1" x14ac:dyDescent="0.25">
      <c r="A655" s="45"/>
    </row>
    <row r="662" spans="1:1" x14ac:dyDescent="0.25">
      <c r="A662" s="45"/>
    </row>
  </sheetData>
  <mergeCells count="12">
    <mergeCell ref="B48:E48"/>
    <mergeCell ref="B185:E185"/>
    <mergeCell ref="B1:E1"/>
    <mergeCell ref="B3:E3"/>
    <mergeCell ref="B5:E5"/>
    <mergeCell ref="B6:E6"/>
    <mergeCell ref="B33:E33"/>
    <mergeCell ref="B487:E487"/>
    <mergeCell ref="B571:E571"/>
    <mergeCell ref="B411:E411"/>
    <mergeCell ref="B415:E415"/>
    <mergeCell ref="B473:E473"/>
  </mergeCells>
  <pageMargins left="0.7" right="0.7" top="0.75" bottom="0.75" header="0.3" footer="0.3"/>
  <pageSetup paperSize="9" scale="82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9"/>
  <sheetViews>
    <sheetView view="pageBreakPreview" zoomScale="85" zoomScaleNormal="100" zoomScaleSheetLayoutView="85" workbookViewId="0">
      <pane xSplit="1" ySplit="7" topLeftCell="B384" activePane="bottomRight" state="frozen"/>
      <selection pane="topRight" activeCell="B1" sqref="B1"/>
      <selection pane="bottomLeft" activeCell="A8" sqref="A8"/>
      <selection pane="bottomRight" activeCell="B1" sqref="B1:K1"/>
    </sheetView>
  </sheetViews>
  <sheetFormatPr defaultColWidth="9.140625" defaultRowHeight="15" x14ac:dyDescent="0.25"/>
  <cols>
    <col min="1" max="1" width="7.42578125" style="28" customWidth="1"/>
    <col min="2" max="2" width="47.28515625" style="6" customWidth="1"/>
    <col min="3" max="3" width="12.42578125" style="6" customWidth="1"/>
    <col min="4" max="4" width="13.28515625" style="6" customWidth="1"/>
    <col min="5" max="5" width="13" style="6" customWidth="1"/>
    <col min="6" max="6" width="13.42578125" style="6" customWidth="1"/>
    <col min="7" max="7" width="12.28515625" style="6" customWidth="1"/>
    <col min="8" max="8" width="12" style="6" customWidth="1"/>
    <col min="9" max="9" width="11.28515625" style="6" customWidth="1"/>
    <col min="10" max="10" width="10.5703125" style="6" customWidth="1"/>
    <col min="11" max="11" width="12.5703125" style="6" customWidth="1"/>
    <col min="12" max="16384" width="9.140625" style="6"/>
  </cols>
  <sheetData>
    <row r="1" spans="1:13" ht="18.75" x14ac:dyDescent="0.25">
      <c r="B1" s="207" t="s">
        <v>684</v>
      </c>
      <c r="C1" s="226"/>
      <c r="D1" s="226"/>
      <c r="E1" s="226"/>
      <c r="F1" s="226"/>
      <c r="G1" s="226"/>
      <c r="H1" s="226"/>
      <c r="I1" s="226"/>
      <c r="J1" s="226"/>
      <c r="K1" s="226"/>
    </row>
    <row r="2" spans="1:13" ht="18.75" x14ac:dyDescent="0.25">
      <c r="B2" s="29"/>
    </row>
    <row r="3" spans="1:13" ht="40.5" customHeight="1" x14ac:dyDescent="0.25">
      <c r="A3" s="230" t="s">
        <v>561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3" ht="18.75" x14ac:dyDescent="0.25">
      <c r="B4" s="29"/>
    </row>
    <row r="5" spans="1:13" ht="18.75" x14ac:dyDescent="0.25">
      <c r="B5" s="227" t="s">
        <v>323</v>
      </c>
      <c r="C5" s="228"/>
      <c r="D5" s="228"/>
      <c r="E5" s="228"/>
      <c r="F5" s="228"/>
      <c r="G5" s="228"/>
      <c r="H5" s="228"/>
      <c r="I5" s="228"/>
      <c r="J5" s="228"/>
      <c r="K5" s="228"/>
    </row>
    <row r="6" spans="1:13" x14ac:dyDescent="0.25">
      <c r="A6" s="218" t="s">
        <v>0</v>
      </c>
      <c r="B6" s="229" t="s">
        <v>324</v>
      </c>
      <c r="C6" s="194" t="s">
        <v>196</v>
      </c>
      <c r="D6" s="194"/>
      <c r="E6" s="194"/>
      <c r="F6" s="194" t="s">
        <v>197</v>
      </c>
      <c r="G6" s="194"/>
      <c r="H6" s="194"/>
      <c r="I6" s="194" t="s">
        <v>198</v>
      </c>
      <c r="J6" s="194"/>
      <c r="K6" s="194"/>
    </row>
    <row r="7" spans="1:13" ht="51" x14ac:dyDescent="0.25">
      <c r="A7" s="219"/>
      <c r="B7" s="229"/>
      <c r="C7" s="18" t="s">
        <v>325</v>
      </c>
      <c r="D7" s="18" t="s">
        <v>326</v>
      </c>
      <c r="E7" s="18" t="s">
        <v>327</v>
      </c>
      <c r="F7" s="18" t="s">
        <v>325</v>
      </c>
      <c r="G7" s="18" t="s">
        <v>326</v>
      </c>
      <c r="H7" s="18" t="s">
        <v>327</v>
      </c>
      <c r="I7" s="18" t="s">
        <v>325</v>
      </c>
      <c r="J7" s="18" t="s">
        <v>326</v>
      </c>
      <c r="K7" s="18" t="s">
        <v>327</v>
      </c>
    </row>
    <row r="8" spans="1:13" ht="18.75" x14ac:dyDescent="0.25">
      <c r="A8" s="30"/>
      <c r="B8" s="215" t="s">
        <v>328</v>
      </c>
      <c r="C8" s="216"/>
      <c r="D8" s="216"/>
      <c r="E8" s="216"/>
      <c r="F8" s="216"/>
      <c r="G8" s="216"/>
      <c r="H8" s="216"/>
      <c r="I8" s="216"/>
      <c r="J8" s="216"/>
      <c r="K8" s="217"/>
      <c r="M8" s="6">
        <v>1</v>
      </c>
    </row>
    <row r="9" spans="1:13" x14ac:dyDescent="0.25">
      <c r="A9" s="30">
        <v>1</v>
      </c>
      <c r="B9" s="17" t="s">
        <v>414</v>
      </c>
      <c r="C9" s="18">
        <v>35</v>
      </c>
      <c r="D9" s="18">
        <v>95</v>
      </c>
      <c r="E9" s="19">
        <v>959952</v>
      </c>
      <c r="F9" s="18">
        <v>49</v>
      </c>
      <c r="G9" s="18">
        <v>94</v>
      </c>
      <c r="H9" s="19">
        <v>1065314.8999999999</v>
      </c>
      <c r="I9" s="18">
        <v>49</v>
      </c>
      <c r="J9" s="18">
        <v>147</v>
      </c>
      <c r="K9" s="19">
        <v>1484786.9</v>
      </c>
      <c r="M9" s="178">
        <f t="shared" ref="M9:M40" si="0">IF(SUM(E9,H9,K9)&gt;0,1,0)</f>
        <v>1</v>
      </c>
    </row>
    <row r="10" spans="1:13" ht="14.25" customHeight="1" x14ac:dyDescent="0.25">
      <c r="A10" s="30">
        <v>2</v>
      </c>
      <c r="B10" s="17" t="s">
        <v>1</v>
      </c>
      <c r="C10" s="18">
        <v>7</v>
      </c>
      <c r="D10" s="18">
        <v>9</v>
      </c>
      <c r="E10" s="19">
        <v>14581.36</v>
      </c>
      <c r="F10" s="18">
        <v>5</v>
      </c>
      <c r="G10" s="18">
        <v>9</v>
      </c>
      <c r="H10" s="19">
        <v>16275.41</v>
      </c>
      <c r="I10" s="18">
        <v>4</v>
      </c>
      <c r="J10" s="18">
        <v>11</v>
      </c>
      <c r="K10" s="19">
        <v>26313.31</v>
      </c>
      <c r="M10" s="178">
        <f t="shared" si="0"/>
        <v>1</v>
      </c>
    </row>
    <row r="11" spans="1:13" ht="14.25" customHeight="1" x14ac:dyDescent="0.25">
      <c r="A11" s="30">
        <v>3</v>
      </c>
      <c r="B11" s="17" t="s">
        <v>2</v>
      </c>
      <c r="C11" s="18">
        <v>1</v>
      </c>
      <c r="D11" s="18">
        <v>2</v>
      </c>
      <c r="E11" s="19">
        <v>35000</v>
      </c>
      <c r="F11" s="18">
        <v>1</v>
      </c>
      <c r="G11" s="18">
        <v>1</v>
      </c>
      <c r="H11" s="19">
        <v>30714.22</v>
      </c>
      <c r="I11" s="18">
        <v>2</v>
      </c>
      <c r="J11" s="18">
        <v>2</v>
      </c>
      <c r="K11" s="19">
        <v>34387.660000000003</v>
      </c>
      <c r="M11" s="178">
        <f t="shared" si="0"/>
        <v>1</v>
      </c>
    </row>
    <row r="12" spans="1:13" ht="14.25" customHeight="1" x14ac:dyDescent="0.25">
      <c r="A12" s="30">
        <v>4</v>
      </c>
      <c r="B12" s="17" t="s">
        <v>3</v>
      </c>
      <c r="C12" s="15">
        <v>3</v>
      </c>
      <c r="D12" s="15">
        <v>3</v>
      </c>
      <c r="E12" s="16">
        <v>1196.5</v>
      </c>
      <c r="F12" s="15">
        <v>3</v>
      </c>
      <c r="G12" s="15">
        <v>4</v>
      </c>
      <c r="H12" s="16">
        <v>1444.5</v>
      </c>
      <c r="I12" s="15">
        <v>4</v>
      </c>
      <c r="J12" s="15">
        <v>8</v>
      </c>
      <c r="K12" s="16">
        <v>3362.87</v>
      </c>
      <c r="M12" s="178">
        <f t="shared" si="0"/>
        <v>1</v>
      </c>
    </row>
    <row r="13" spans="1:13" ht="14.25" customHeight="1" x14ac:dyDescent="0.25">
      <c r="A13" s="30">
        <v>5</v>
      </c>
      <c r="B13" s="17" t="s">
        <v>4</v>
      </c>
      <c r="C13" s="15">
        <v>1</v>
      </c>
      <c r="D13" s="15">
        <v>1</v>
      </c>
      <c r="E13" s="16">
        <v>90</v>
      </c>
      <c r="F13" s="15">
        <v>1</v>
      </c>
      <c r="G13" s="15">
        <v>1</v>
      </c>
      <c r="H13" s="16">
        <v>90</v>
      </c>
      <c r="I13" s="15">
        <v>3</v>
      </c>
      <c r="J13" s="15">
        <v>3</v>
      </c>
      <c r="K13" s="16">
        <v>191.45</v>
      </c>
      <c r="M13" s="178">
        <f t="shared" si="0"/>
        <v>1</v>
      </c>
    </row>
    <row r="14" spans="1:13" ht="14.25" customHeight="1" x14ac:dyDescent="0.25">
      <c r="A14" s="30">
        <v>6</v>
      </c>
      <c r="B14" s="17" t="s">
        <v>5</v>
      </c>
      <c r="C14" s="15">
        <v>4</v>
      </c>
      <c r="D14" s="15">
        <v>5</v>
      </c>
      <c r="E14" s="16">
        <v>1905.78</v>
      </c>
      <c r="F14" s="15">
        <v>5</v>
      </c>
      <c r="G14" s="15">
        <v>7</v>
      </c>
      <c r="H14" s="16">
        <v>1138.92</v>
      </c>
      <c r="I14" s="15">
        <v>6</v>
      </c>
      <c r="J14" s="15">
        <v>7</v>
      </c>
      <c r="K14" s="16">
        <v>1309.3800000000001</v>
      </c>
      <c r="M14" s="178">
        <f t="shared" si="0"/>
        <v>1</v>
      </c>
    </row>
    <row r="15" spans="1:13" ht="14.25" customHeight="1" x14ac:dyDescent="0.25">
      <c r="A15" s="30">
        <v>7</v>
      </c>
      <c r="B15" s="17" t="s">
        <v>6</v>
      </c>
      <c r="C15" s="15">
        <v>14</v>
      </c>
      <c r="D15" s="15">
        <v>22</v>
      </c>
      <c r="E15" s="16">
        <v>3008.41</v>
      </c>
      <c r="F15" s="15">
        <v>13</v>
      </c>
      <c r="G15" s="15">
        <v>17</v>
      </c>
      <c r="H15" s="16">
        <v>2871.04</v>
      </c>
      <c r="I15" s="15">
        <v>12</v>
      </c>
      <c r="J15" s="15">
        <v>33</v>
      </c>
      <c r="K15" s="16">
        <v>2094.5</v>
      </c>
      <c r="M15" s="178">
        <f t="shared" si="0"/>
        <v>1</v>
      </c>
    </row>
    <row r="16" spans="1:13" ht="14.25" customHeight="1" x14ac:dyDescent="0.25">
      <c r="A16" s="30">
        <v>8</v>
      </c>
      <c r="B16" s="17" t="s">
        <v>7</v>
      </c>
      <c r="C16" s="15">
        <v>3</v>
      </c>
      <c r="D16" s="15">
        <v>3</v>
      </c>
      <c r="E16" s="16">
        <v>468.46</v>
      </c>
      <c r="F16" s="15">
        <v>3</v>
      </c>
      <c r="G16" s="15">
        <v>5</v>
      </c>
      <c r="H16" s="16">
        <v>465.94</v>
      </c>
      <c r="I16" s="15">
        <v>3</v>
      </c>
      <c r="J16" s="15">
        <v>4</v>
      </c>
      <c r="K16" s="16">
        <v>2463.59</v>
      </c>
      <c r="M16" s="178">
        <f t="shared" si="0"/>
        <v>1</v>
      </c>
    </row>
    <row r="17" spans="1:13" ht="14.25" customHeight="1" x14ac:dyDescent="0.25">
      <c r="A17" s="30">
        <v>9</v>
      </c>
      <c r="B17" s="17" t="s">
        <v>8</v>
      </c>
      <c r="C17" s="15">
        <v>3</v>
      </c>
      <c r="D17" s="15">
        <v>12</v>
      </c>
      <c r="E17" s="16">
        <v>2936.28</v>
      </c>
      <c r="F17" s="15">
        <v>5</v>
      </c>
      <c r="G17" s="15">
        <v>14</v>
      </c>
      <c r="H17" s="16">
        <v>1907.13</v>
      </c>
      <c r="I17" s="15">
        <v>5</v>
      </c>
      <c r="J17" s="15">
        <v>15</v>
      </c>
      <c r="K17" s="16">
        <v>3106.04</v>
      </c>
      <c r="M17" s="178">
        <f t="shared" si="0"/>
        <v>1</v>
      </c>
    </row>
    <row r="18" spans="1:13" ht="14.25" customHeight="1" x14ac:dyDescent="0.25">
      <c r="A18" s="30">
        <v>10</v>
      </c>
      <c r="B18" s="17" t="s">
        <v>9</v>
      </c>
      <c r="C18" s="15">
        <v>1</v>
      </c>
      <c r="D18" s="15">
        <v>1</v>
      </c>
      <c r="E18" s="16">
        <v>356.5</v>
      </c>
      <c r="F18" s="15">
        <v>1</v>
      </c>
      <c r="G18" s="15">
        <v>1</v>
      </c>
      <c r="H18" s="16">
        <v>537.67999999999995</v>
      </c>
      <c r="I18" s="15">
        <v>1</v>
      </c>
      <c r="J18" s="15">
        <v>1</v>
      </c>
      <c r="K18" s="16">
        <v>212.55</v>
      </c>
      <c r="M18" s="178">
        <f t="shared" si="0"/>
        <v>1</v>
      </c>
    </row>
    <row r="19" spans="1:13" ht="14.25" customHeight="1" x14ac:dyDescent="0.25">
      <c r="A19" s="30">
        <v>11</v>
      </c>
      <c r="B19" s="17" t="s">
        <v>10</v>
      </c>
      <c r="C19" s="15">
        <v>2</v>
      </c>
      <c r="D19" s="15">
        <v>2</v>
      </c>
      <c r="E19" s="16">
        <v>2008.68</v>
      </c>
      <c r="F19" s="15">
        <v>1</v>
      </c>
      <c r="G19" s="15">
        <v>1</v>
      </c>
      <c r="H19" s="16">
        <v>1532.66</v>
      </c>
      <c r="I19" s="15">
        <v>1</v>
      </c>
      <c r="J19" s="15">
        <v>2</v>
      </c>
      <c r="K19" s="16">
        <v>1986.09</v>
      </c>
      <c r="M19" s="178">
        <f t="shared" si="0"/>
        <v>1</v>
      </c>
    </row>
    <row r="20" spans="1:13" ht="14.25" customHeight="1" x14ac:dyDescent="0.25">
      <c r="A20" s="30">
        <v>12</v>
      </c>
      <c r="B20" s="17" t="s">
        <v>11</v>
      </c>
      <c r="C20" s="15">
        <v>6</v>
      </c>
      <c r="D20" s="15">
        <v>14</v>
      </c>
      <c r="E20" s="16">
        <v>1360.19</v>
      </c>
      <c r="F20" s="15">
        <v>9</v>
      </c>
      <c r="G20" s="15">
        <v>14</v>
      </c>
      <c r="H20" s="16">
        <v>903.86</v>
      </c>
      <c r="I20" s="15">
        <v>5</v>
      </c>
      <c r="J20" s="15">
        <v>12</v>
      </c>
      <c r="K20" s="16">
        <v>1354.2</v>
      </c>
      <c r="M20" s="178">
        <f t="shared" si="0"/>
        <v>1</v>
      </c>
    </row>
    <row r="21" spans="1:13" x14ac:dyDescent="0.25">
      <c r="A21" s="30">
        <v>13</v>
      </c>
      <c r="B21" s="17" t="s">
        <v>13</v>
      </c>
      <c r="C21" s="15">
        <v>1</v>
      </c>
      <c r="D21" s="15">
        <v>1</v>
      </c>
      <c r="E21" s="16">
        <v>21.91</v>
      </c>
      <c r="F21" s="15">
        <v>2</v>
      </c>
      <c r="G21" s="15">
        <v>6</v>
      </c>
      <c r="H21" s="16">
        <v>103.06</v>
      </c>
      <c r="I21" s="15">
        <v>5</v>
      </c>
      <c r="J21" s="15">
        <v>12</v>
      </c>
      <c r="K21" s="16">
        <v>326.88</v>
      </c>
      <c r="M21" s="178">
        <f t="shared" si="0"/>
        <v>1</v>
      </c>
    </row>
    <row r="22" spans="1:13" x14ac:dyDescent="0.25">
      <c r="A22" s="30">
        <v>14</v>
      </c>
      <c r="B22" s="17" t="s">
        <v>14</v>
      </c>
      <c r="C22" s="15">
        <v>4</v>
      </c>
      <c r="D22" s="15">
        <v>6</v>
      </c>
      <c r="E22" s="16">
        <v>270.16000000000003</v>
      </c>
      <c r="F22" s="15">
        <v>4</v>
      </c>
      <c r="G22" s="15">
        <v>11</v>
      </c>
      <c r="H22" s="16">
        <v>493.95</v>
      </c>
      <c r="I22" s="15">
        <v>7</v>
      </c>
      <c r="J22" s="15">
        <v>9</v>
      </c>
      <c r="K22" s="16">
        <v>310</v>
      </c>
      <c r="M22" s="178">
        <f t="shared" si="0"/>
        <v>1</v>
      </c>
    </row>
    <row r="23" spans="1:13" x14ac:dyDescent="0.25">
      <c r="A23" s="30">
        <v>15</v>
      </c>
      <c r="B23" s="17" t="s">
        <v>15</v>
      </c>
      <c r="C23" s="15">
        <v>0</v>
      </c>
      <c r="D23" s="15">
        <v>0</v>
      </c>
      <c r="E23" s="16">
        <v>103.85</v>
      </c>
      <c r="F23" s="15">
        <v>0</v>
      </c>
      <c r="G23" s="15">
        <v>0</v>
      </c>
      <c r="H23" s="16">
        <v>426.32</v>
      </c>
      <c r="I23" s="15">
        <v>5</v>
      </c>
      <c r="J23" s="15">
        <v>5</v>
      </c>
      <c r="K23" s="16">
        <v>63.33</v>
      </c>
      <c r="M23" s="178">
        <f t="shared" si="0"/>
        <v>1</v>
      </c>
    </row>
    <row r="24" spans="1:13" x14ac:dyDescent="0.25">
      <c r="A24" s="30">
        <v>16</v>
      </c>
      <c r="B24" s="17" t="s">
        <v>16</v>
      </c>
      <c r="C24" s="15">
        <v>7</v>
      </c>
      <c r="D24" s="15">
        <v>8</v>
      </c>
      <c r="E24" s="16">
        <v>110.38</v>
      </c>
      <c r="F24" s="15">
        <v>6</v>
      </c>
      <c r="G24" s="15">
        <v>14</v>
      </c>
      <c r="H24" s="16">
        <v>250.13</v>
      </c>
      <c r="I24" s="15">
        <v>9</v>
      </c>
      <c r="J24" s="15">
        <v>13</v>
      </c>
      <c r="K24" s="16">
        <v>272.02999999999997</v>
      </c>
      <c r="M24" s="178">
        <f t="shared" si="0"/>
        <v>1</v>
      </c>
    </row>
    <row r="25" spans="1:13" x14ac:dyDescent="0.25">
      <c r="A25" s="30">
        <v>17</v>
      </c>
      <c r="B25" s="17" t="s">
        <v>17</v>
      </c>
      <c r="C25" s="15">
        <v>3</v>
      </c>
      <c r="D25" s="15">
        <v>9</v>
      </c>
      <c r="E25" s="16">
        <v>280.87</v>
      </c>
      <c r="F25" s="15">
        <v>4</v>
      </c>
      <c r="G25" s="15">
        <v>14</v>
      </c>
      <c r="H25" s="16">
        <v>336.96</v>
      </c>
      <c r="I25" s="15">
        <v>3</v>
      </c>
      <c r="J25" s="15">
        <v>10</v>
      </c>
      <c r="K25" s="16">
        <v>306.37</v>
      </c>
      <c r="M25" s="178">
        <f t="shared" si="0"/>
        <v>1</v>
      </c>
    </row>
    <row r="26" spans="1:13" x14ac:dyDescent="0.25">
      <c r="A26" s="30">
        <v>18</v>
      </c>
      <c r="B26" s="17" t="s">
        <v>18</v>
      </c>
      <c r="C26" s="15">
        <v>0</v>
      </c>
      <c r="D26" s="15">
        <v>0</v>
      </c>
      <c r="E26" s="16">
        <v>545.74</v>
      </c>
      <c r="F26" s="15">
        <v>0</v>
      </c>
      <c r="G26" s="15">
        <v>0</v>
      </c>
      <c r="H26" s="16">
        <v>482.87</v>
      </c>
      <c r="I26" s="15">
        <v>4</v>
      </c>
      <c r="J26" s="15">
        <v>5</v>
      </c>
      <c r="K26" s="16">
        <v>122.14</v>
      </c>
      <c r="M26" s="178">
        <f t="shared" si="0"/>
        <v>1</v>
      </c>
    </row>
    <row r="27" spans="1:13" x14ac:dyDescent="0.25">
      <c r="A27" s="30">
        <v>19</v>
      </c>
      <c r="B27" s="17" t="s">
        <v>19</v>
      </c>
      <c r="C27" s="15">
        <v>5</v>
      </c>
      <c r="D27" s="15">
        <v>14</v>
      </c>
      <c r="E27" s="16">
        <v>837.07</v>
      </c>
      <c r="F27" s="15">
        <v>15</v>
      </c>
      <c r="G27" s="15">
        <v>30</v>
      </c>
      <c r="H27" s="16">
        <v>1448.36</v>
      </c>
      <c r="I27" s="15">
        <v>22</v>
      </c>
      <c r="J27" s="15">
        <v>46</v>
      </c>
      <c r="K27" s="16">
        <v>1188.82</v>
      </c>
      <c r="M27" s="178">
        <f t="shared" si="0"/>
        <v>1</v>
      </c>
    </row>
    <row r="28" spans="1:13" x14ac:dyDescent="0.25">
      <c r="A28" s="30">
        <v>20</v>
      </c>
      <c r="B28" s="17" t="s">
        <v>20</v>
      </c>
      <c r="C28" s="15">
        <v>7</v>
      </c>
      <c r="D28" s="15">
        <v>19</v>
      </c>
      <c r="E28" s="16">
        <v>1592.9</v>
      </c>
      <c r="F28" s="15">
        <v>6</v>
      </c>
      <c r="G28" s="15">
        <v>27</v>
      </c>
      <c r="H28" s="16">
        <v>570.5</v>
      </c>
      <c r="I28" s="15">
        <v>10</v>
      </c>
      <c r="J28" s="15">
        <v>44</v>
      </c>
      <c r="K28" s="16">
        <v>1480</v>
      </c>
      <c r="M28" s="178">
        <f t="shared" si="0"/>
        <v>1</v>
      </c>
    </row>
    <row r="29" spans="1:13" x14ac:dyDescent="0.25">
      <c r="A29" s="30">
        <v>21</v>
      </c>
      <c r="B29" s="10" t="s">
        <v>35</v>
      </c>
      <c r="C29" s="15">
        <v>12</v>
      </c>
      <c r="D29" s="15">
        <v>6</v>
      </c>
      <c r="E29" s="16">
        <v>23395.704389999999</v>
      </c>
      <c r="F29" s="15">
        <v>12</v>
      </c>
      <c r="G29" s="15">
        <v>5</v>
      </c>
      <c r="H29" s="16">
        <v>95216.252540000001</v>
      </c>
      <c r="I29" s="15">
        <v>5</v>
      </c>
      <c r="J29" s="15">
        <v>2</v>
      </c>
      <c r="K29" s="16">
        <v>20932.094880000001</v>
      </c>
      <c r="M29" s="178">
        <f t="shared" si="0"/>
        <v>1</v>
      </c>
    </row>
    <row r="30" spans="1:13" x14ac:dyDescent="0.25">
      <c r="A30" s="30">
        <v>22</v>
      </c>
      <c r="B30" s="10" t="s">
        <v>490</v>
      </c>
      <c r="C30" s="15">
        <v>7</v>
      </c>
      <c r="D30" s="15">
        <v>15</v>
      </c>
      <c r="E30" s="16">
        <v>26640.049030000002</v>
      </c>
      <c r="F30" s="15">
        <v>5</v>
      </c>
      <c r="G30" s="15">
        <v>9</v>
      </c>
      <c r="H30" s="16">
        <v>20979.830979999999</v>
      </c>
      <c r="I30" s="15">
        <v>7</v>
      </c>
      <c r="J30" s="15">
        <v>15</v>
      </c>
      <c r="K30" s="16">
        <v>21971.433929999999</v>
      </c>
      <c r="M30" s="178">
        <f t="shared" si="0"/>
        <v>1</v>
      </c>
    </row>
    <row r="31" spans="1:13" x14ac:dyDescent="0.25">
      <c r="A31" s="30">
        <v>23</v>
      </c>
      <c r="B31" s="10" t="s">
        <v>492</v>
      </c>
      <c r="C31" s="15">
        <v>5</v>
      </c>
      <c r="D31" s="15">
        <v>9</v>
      </c>
      <c r="E31" s="16">
        <v>1850.73</v>
      </c>
      <c r="F31" s="15">
        <v>9</v>
      </c>
      <c r="G31" s="15">
        <v>8</v>
      </c>
      <c r="H31" s="16">
        <v>2659.4469999999997</v>
      </c>
      <c r="I31" s="15">
        <v>5</v>
      </c>
      <c r="J31" s="15">
        <v>10</v>
      </c>
      <c r="K31" s="16">
        <v>2565.6849999999999</v>
      </c>
      <c r="M31" s="178">
        <f t="shared" si="0"/>
        <v>1</v>
      </c>
    </row>
    <row r="32" spans="1:13" x14ac:dyDescent="0.25">
      <c r="A32" s="30">
        <v>24</v>
      </c>
      <c r="B32" s="10" t="s">
        <v>493</v>
      </c>
      <c r="C32" s="15">
        <v>0</v>
      </c>
      <c r="D32" s="15">
        <v>0</v>
      </c>
      <c r="E32" s="16">
        <v>0</v>
      </c>
      <c r="F32" s="15">
        <v>3</v>
      </c>
      <c r="G32" s="15">
        <v>3</v>
      </c>
      <c r="H32" s="16">
        <v>228.85</v>
      </c>
      <c r="I32" s="15">
        <v>0</v>
      </c>
      <c r="J32" s="15">
        <v>0</v>
      </c>
      <c r="K32" s="16">
        <v>0</v>
      </c>
      <c r="M32" s="178">
        <f t="shared" si="0"/>
        <v>1</v>
      </c>
    </row>
    <row r="33" spans="1:13" x14ac:dyDescent="0.25">
      <c r="A33" s="30">
        <v>25</v>
      </c>
      <c r="B33" s="10" t="s">
        <v>494</v>
      </c>
      <c r="C33" s="15">
        <v>74</v>
      </c>
      <c r="D33" s="15">
        <v>17</v>
      </c>
      <c r="E33" s="16">
        <v>591.16</v>
      </c>
      <c r="F33" s="15">
        <v>103</v>
      </c>
      <c r="G33" s="15">
        <v>20</v>
      </c>
      <c r="H33" s="16">
        <v>1380.76349</v>
      </c>
      <c r="I33" s="15">
        <v>41</v>
      </c>
      <c r="J33" s="15">
        <v>11</v>
      </c>
      <c r="K33" s="16">
        <v>517.07298000000003</v>
      </c>
      <c r="M33" s="178">
        <f t="shared" si="0"/>
        <v>1</v>
      </c>
    </row>
    <row r="34" spans="1:13" x14ac:dyDescent="0.25">
      <c r="A34" s="30">
        <v>26</v>
      </c>
      <c r="B34" s="10" t="s">
        <v>495</v>
      </c>
      <c r="C34" s="15">
        <v>0</v>
      </c>
      <c r="D34" s="15">
        <v>0</v>
      </c>
      <c r="E34" s="16">
        <v>0</v>
      </c>
      <c r="F34" s="15">
        <v>3</v>
      </c>
      <c r="G34" s="15">
        <v>3</v>
      </c>
      <c r="H34" s="16">
        <v>398.37099999999998</v>
      </c>
      <c r="I34" s="15">
        <v>2</v>
      </c>
      <c r="J34" s="15">
        <v>2</v>
      </c>
      <c r="K34" s="16">
        <v>308.27499999999998</v>
      </c>
      <c r="M34" s="178">
        <f t="shared" si="0"/>
        <v>1</v>
      </c>
    </row>
    <row r="35" spans="1:13" x14ac:dyDescent="0.25">
      <c r="A35" s="30">
        <v>27</v>
      </c>
      <c r="B35" s="10" t="s">
        <v>496</v>
      </c>
      <c r="C35" s="15">
        <v>8</v>
      </c>
      <c r="D35" s="15">
        <v>6</v>
      </c>
      <c r="E35" s="16">
        <v>505.20265000000001</v>
      </c>
      <c r="F35" s="15">
        <v>11</v>
      </c>
      <c r="G35" s="15">
        <v>5</v>
      </c>
      <c r="H35" s="16">
        <v>1737.23398</v>
      </c>
      <c r="I35" s="15">
        <v>10</v>
      </c>
      <c r="J35" s="15">
        <v>4</v>
      </c>
      <c r="K35" s="16">
        <v>1447.6927499999999</v>
      </c>
      <c r="M35" s="178">
        <f t="shared" si="0"/>
        <v>1</v>
      </c>
    </row>
    <row r="36" spans="1:13" x14ac:dyDescent="0.25">
      <c r="A36" s="30">
        <v>28</v>
      </c>
      <c r="B36" s="10" t="s">
        <v>497</v>
      </c>
      <c r="C36" s="15">
        <v>8</v>
      </c>
      <c r="D36" s="15">
        <v>3</v>
      </c>
      <c r="E36" s="16">
        <v>657.85032000000001</v>
      </c>
      <c r="F36" s="15">
        <v>16</v>
      </c>
      <c r="G36" s="15">
        <v>6</v>
      </c>
      <c r="H36" s="16">
        <v>1149.5558000000001</v>
      </c>
      <c r="I36" s="15">
        <v>9</v>
      </c>
      <c r="J36" s="15">
        <v>5</v>
      </c>
      <c r="K36" s="16">
        <v>326.93360999999999</v>
      </c>
      <c r="M36" s="178">
        <f t="shared" si="0"/>
        <v>1</v>
      </c>
    </row>
    <row r="37" spans="1:13" x14ac:dyDescent="0.25">
      <c r="A37" s="30">
        <v>29</v>
      </c>
      <c r="B37" s="10" t="s">
        <v>498</v>
      </c>
      <c r="C37" s="15">
        <v>14</v>
      </c>
      <c r="D37" s="15">
        <v>8</v>
      </c>
      <c r="E37" s="16">
        <v>586.30835999999999</v>
      </c>
      <c r="F37" s="15">
        <v>18</v>
      </c>
      <c r="G37" s="15">
        <v>7</v>
      </c>
      <c r="H37" s="16">
        <v>765.39</v>
      </c>
      <c r="I37" s="15">
        <v>23</v>
      </c>
      <c r="J37" s="15">
        <v>11</v>
      </c>
      <c r="K37" s="16">
        <v>716.78319999999997</v>
      </c>
      <c r="M37" s="178">
        <f t="shared" si="0"/>
        <v>1</v>
      </c>
    </row>
    <row r="38" spans="1:13" x14ac:dyDescent="0.25">
      <c r="A38" s="30">
        <v>30</v>
      </c>
      <c r="B38" s="10" t="s">
        <v>499</v>
      </c>
      <c r="C38" s="15">
        <v>5</v>
      </c>
      <c r="D38" s="15">
        <v>11</v>
      </c>
      <c r="E38" s="16">
        <v>548.18299000000002</v>
      </c>
      <c r="F38" s="15">
        <v>5</v>
      </c>
      <c r="G38" s="15">
        <v>17</v>
      </c>
      <c r="H38" s="16">
        <v>449.99835999999999</v>
      </c>
      <c r="I38" s="15">
        <v>2</v>
      </c>
      <c r="J38" s="15">
        <v>5</v>
      </c>
      <c r="K38" s="16">
        <v>382.53775000000002</v>
      </c>
      <c r="M38" s="178">
        <f t="shared" si="0"/>
        <v>1</v>
      </c>
    </row>
    <row r="39" spans="1:13" x14ac:dyDescent="0.25">
      <c r="A39" s="30">
        <v>31</v>
      </c>
      <c r="B39" s="17" t="s">
        <v>22</v>
      </c>
      <c r="C39" s="15">
        <v>3</v>
      </c>
      <c r="D39" s="15">
        <v>12</v>
      </c>
      <c r="E39" s="16">
        <v>14904.23</v>
      </c>
      <c r="F39" s="15">
        <v>6</v>
      </c>
      <c r="G39" s="15">
        <v>6</v>
      </c>
      <c r="H39" s="16">
        <v>2793.69</v>
      </c>
      <c r="I39" s="15">
        <v>7</v>
      </c>
      <c r="J39" s="15">
        <v>7</v>
      </c>
      <c r="K39" s="16">
        <v>2951.6</v>
      </c>
      <c r="M39" s="178">
        <f t="shared" si="0"/>
        <v>1</v>
      </c>
    </row>
    <row r="40" spans="1:13" x14ac:dyDescent="0.25">
      <c r="A40" s="30">
        <v>32</v>
      </c>
      <c r="B40" s="10" t="s">
        <v>23</v>
      </c>
      <c r="C40" s="15">
        <v>2</v>
      </c>
      <c r="D40" s="15">
        <v>8</v>
      </c>
      <c r="E40" s="16">
        <v>2293.4299999999998</v>
      </c>
      <c r="F40" s="15">
        <v>2</v>
      </c>
      <c r="G40" s="15">
        <v>8</v>
      </c>
      <c r="H40" s="16">
        <v>2521.27</v>
      </c>
      <c r="I40" s="15">
        <v>1</v>
      </c>
      <c r="J40" s="15">
        <v>4</v>
      </c>
      <c r="K40" s="16">
        <v>4509.5600000000004</v>
      </c>
      <c r="M40" s="178">
        <f t="shared" si="0"/>
        <v>1</v>
      </c>
    </row>
    <row r="41" spans="1:13" x14ac:dyDescent="0.25">
      <c r="A41" s="30">
        <v>33</v>
      </c>
      <c r="B41" s="10" t="s">
        <v>24</v>
      </c>
      <c r="C41" s="15">
        <v>5</v>
      </c>
      <c r="D41" s="15">
        <v>9</v>
      </c>
      <c r="E41" s="16">
        <v>945.85</v>
      </c>
      <c r="F41" s="15">
        <v>8</v>
      </c>
      <c r="G41" s="15">
        <v>18</v>
      </c>
      <c r="H41" s="16">
        <v>1512.6</v>
      </c>
      <c r="I41" s="15">
        <v>6</v>
      </c>
      <c r="J41" s="15">
        <v>16</v>
      </c>
      <c r="K41" s="16">
        <v>1551.5</v>
      </c>
      <c r="M41" s="178">
        <f>IF(SUM(E41,H41,K41)&gt;0,1,0)</f>
        <v>1</v>
      </c>
    </row>
    <row r="42" spans="1:13" x14ac:dyDescent="0.25">
      <c r="A42" s="30">
        <v>34</v>
      </c>
      <c r="B42" s="10" t="s">
        <v>25</v>
      </c>
      <c r="C42" s="15">
        <v>1</v>
      </c>
      <c r="D42" s="15">
        <v>2</v>
      </c>
      <c r="E42" s="16">
        <v>207.41</v>
      </c>
      <c r="F42" s="15">
        <v>4</v>
      </c>
      <c r="G42" s="15">
        <v>4</v>
      </c>
      <c r="H42" s="16">
        <v>191.89</v>
      </c>
      <c r="I42" s="15">
        <v>2</v>
      </c>
      <c r="J42" s="15">
        <v>3</v>
      </c>
      <c r="K42" s="16">
        <v>556.74</v>
      </c>
      <c r="M42" s="178">
        <f t="shared" ref="M42:M105" si="1">IF(SUM(E42,H42,K42)&gt;0,1,0)</f>
        <v>1</v>
      </c>
    </row>
    <row r="43" spans="1:13" x14ac:dyDescent="0.25">
      <c r="A43" s="30">
        <v>35</v>
      </c>
      <c r="B43" s="10" t="s">
        <v>26</v>
      </c>
      <c r="C43" s="15">
        <v>1</v>
      </c>
      <c r="D43" s="15">
        <v>3</v>
      </c>
      <c r="E43" s="16">
        <v>119</v>
      </c>
      <c r="F43" s="15">
        <v>1</v>
      </c>
      <c r="G43" s="15">
        <v>7</v>
      </c>
      <c r="H43" s="16">
        <v>258.5</v>
      </c>
      <c r="I43" s="15">
        <v>2</v>
      </c>
      <c r="J43" s="15">
        <v>7</v>
      </c>
      <c r="K43" s="16">
        <v>220</v>
      </c>
      <c r="M43" s="178">
        <f t="shared" si="1"/>
        <v>1</v>
      </c>
    </row>
    <row r="44" spans="1:13" x14ac:dyDescent="0.25">
      <c r="A44" s="30">
        <v>36</v>
      </c>
      <c r="B44" s="10" t="s">
        <v>27</v>
      </c>
      <c r="C44" s="15">
        <v>3</v>
      </c>
      <c r="D44" s="15">
        <v>7</v>
      </c>
      <c r="E44" s="16">
        <v>376.19</v>
      </c>
      <c r="F44" s="15">
        <v>4</v>
      </c>
      <c r="G44" s="15">
        <v>8</v>
      </c>
      <c r="H44" s="16">
        <v>880.66</v>
      </c>
      <c r="I44" s="15">
        <v>1</v>
      </c>
      <c r="J44" s="15">
        <v>1</v>
      </c>
      <c r="K44" s="16">
        <v>265.95</v>
      </c>
      <c r="M44" s="178">
        <f t="shared" si="1"/>
        <v>1</v>
      </c>
    </row>
    <row r="45" spans="1:13" x14ac:dyDescent="0.25">
      <c r="A45" s="30">
        <v>37</v>
      </c>
      <c r="B45" s="10" t="s">
        <v>28</v>
      </c>
      <c r="C45" s="15">
        <v>5</v>
      </c>
      <c r="D45" s="15">
        <v>5</v>
      </c>
      <c r="E45" s="16">
        <v>309.8</v>
      </c>
      <c r="F45" s="15">
        <v>3</v>
      </c>
      <c r="G45" s="15">
        <v>3</v>
      </c>
      <c r="H45" s="16">
        <v>166.33</v>
      </c>
      <c r="I45" s="15">
        <v>4</v>
      </c>
      <c r="J45" s="15">
        <v>4</v>
      </c>
      <c r="K45" s="16">
        <v>779.79</v>
      </c>
      <c r="M45" s="178">
        <f t="shared" si="1"/>
        <v>1</v>
      </c>
    </row>
    <row r="46" spans="1:13" x14ac:dyDescent="0.25">
      <c r="A46" s="30">
        <v>38</v>
      </c>
      <c r="B46" s="10" t="s">
        <v>29</v>
      </c>
      <c r="C46" s="15">
        <v>1</v>
      </c>
      <c r="D46" s="15">
        <v>1</v>
      </c>
      <c r="E46" s="16">
        <v>100</v>
      </c>
      <c r="F46" s="15">
        <v>2</v>
      </c>
      <c r="G46" s="15">
        <v>3</v>
      </c>
      <c r="H46" s="16">
        <v>581.6</v>
      </c>
      <c r="I46" s="15">
        <v>2</v>
      </c>
      <c r="J46" s="15">
        <v>4</v>
      </c>
      <c r="K46" s="16">
        <v>1012.7</v>
      </c>
      <c r="M46" s="178">
        <f t="shared" si="1"/>
        <v>1</v>
      </c>
    </row>
    <row r="47" spans="1:13" x14ac:dyDescent="0.25">
      <c r="A47" s="30">
        <v>39</v>
      </c>
      <c r="B47" s="10" t="s">
        <v>30</v>
      </c>
      <c r="C47" s="15">
        <v>4</v>
      </c>
      <c r="D47" s="15">
        <v>4</v>
      </c>
      <c r="E47" s="16">
        <v>240.12</v>
      </c>
      <c r="F47" s="15">
        <v>2</v>
      </c>
      <c r="G47" s="15">
        <v>2</v>
      </c>
      <c r="H47" s="16">
        <v>52.99</v>
      </c>
      <c r="I47" s="15">
        <v>4</v>
      </c>
      <c r="J47" s="15">
        <v>5</v>
      </c>
      <c r="K47" s="16">
        <v>314.81</v>
      </c>
      <c r="M47" s="178">
        <f t="shared" si="1"/>
        <v>1</v>
      </c>
    </row>
    <row r="48" spans="1:13" x14ac:dyDescent="0.25">
      <c r="A48" s="30">
        <v>40</v>
      </c>
      <c r="B48" s="10" t="s">
        <v>31</v>
      </c>
      <c r="C48" s="15">
        <v>4</v>
      </c>
      <c r="D48" s="15">
        <v>5</v>
      </c>
      <c r="E48" s="16">
        <v>426.75</v>
      </c>
      <c r="F48" s="15">
        <v>3</v>
      </c>
      <c r="G48" s="15">
        <v>4</v>
      </c>
      <c r="H48" s="16">
        <v>324.26</v>
      </c>
      <c r="I48" s="15">
        <v>6</v>
      </c>
      <c r="J48" s="15">
        <v>9</v>
      </c>
      <c r="K48" s="16">
        <v>517.85</v>
      </c>
      <c r="M48" s="178">
        <f t="shared" si="1"/>
        <v>1</v>
      </c>
    </row>
    <row r="49" spans="1:13" x14ac:dyDescent="0.25">
      <c r="A49" s="30">
        <v>41</v>
      </c>
      <c r="B49" s="10" t="s">
        <v>32</v>
      </c>
      <c r="C49" s="15">
        <v>4</v>
      </c>
      <c r="D49" s="15">
        <v>7</v>
      </c>
      <c r="E49" s="16">
        <v>362.66</v>
      </c>
      <c r="F49" s="15">
        <v>7</v>
      </c>
      <c r="G49" s="15">
        <v>8</v>
      </c>
      <c r="H49" s="16">
        <v>734.68</v>
      </c>
      <c r="I49" s="15">
        <v>4</v>
      </c>
      <c r="J49" s="15">
        <v>5</v>
      </c>
      <c r="K49" s="16">
        <v>287.75</v>
      </c>
      <c r="M49" s="178">
        <f t="shared" si="1"/>
        <v>1</v>
      </c>
    </row>
    <row r="50" spans="1:13" x14ac:dyDescent="0.25">
      <c r="A50" s="30">
        <v>42</v>
      </c>
      <c r="B50" s="10" t="s">
        <v>33</v>
      </c>
      <c r="C50" s="15">
        <v>0</v>
      </c>
      <c r="D50" s="15">
        <v>0</v>
      </c>
      <c r="E50" s="16">
        <v>0</v>
      </c>
      <c r="F50" s="15">
        <v>5</v>
      </c>
      <c r="G50" s="15">
        <v>5</v>
      </c>
      <c r="H50" s="16">
        <v>298.31</v>
      </c>
      <c r="I50" s="15">
        <v>4</v>
      </c>
      <c r="J50" s="15">
        <v>7</v>
      </c>
      <c r="K50" s="16">
        <v>335.26</v>
      </c>
      <c r="M50" s="178">
        <f t="shared" si="1"/>
        <v>1</v>
      </c>
    </row>
    <row r="51" spans="1:13" x14ac:dyDescent="0.25">
      <c r="A51" s="30">
        <v>43</v>
      </c>
      <c r="B51" s="10" t="s">
        <v>34</v>
      </c>
      <c r="C51" s="15">
        <v>0</v>
      </c>
      <c r="D51" s="15">
        <v>0</v>
      </c>
      <c r="E51" s="16">
        <v>0</v>
      </c>
      <c r="F51" s="15">
        <v>2</v>
      </c>
      <c r="G51" s="15">
        <v>2</v>
      </c>
      <c r="H51" s="16">
        <v>138.22</v>
      </c>
      <c r="I51" s="15">
        <v>1</v>
      </c>
      <c r="J51" s="15">
        <v>1</v>
      </c>
      <c r="K51" s="16">
        <v>3.51</v>
      </c>
      <c r="M51" s="178">
        <f t="shared" si="1"/>
        <v>1</v>
      </c>
    </row>
    <row r="52" spans="1:13" x14ac:dyDescent="0.25">
      <c r="A52" s="30">
        <v>44</v>
      </c>
      <c r="B52" s="10" t="s">
        <v>37</v>
      </c>
      <c r="C52" s="15">
        <v>8</v>
      </c>
      <c r="D52" s="15">
        <v>12</v>
      </c>
      <c r="E52" s="16">
        <v>11957.47</v>
      </c>
      <c r="F52" s="15">
        <v>9</v>
      </c>
      <c r="G52" s="15">
        <v>14</v>
      </c>
      <c r="H52" s="16">
        <v>10516.39</v>
      </c>
      <c r="I52" s="15">
        <v>8</v>
      </c>
      <c r="J52" s="15">
        <v>17</v>
      </c>
      <c r="K52" s="16">
        <v>14690.41</v>
      </c>
      <c r="M52" s="178">
        <f t="shared" si="1"/>
        <v>1</v>
      </c>
    </row>
    <row r="53" spans="1:13" x14ac:dyDescent="0.25">
      <c r="A53" s="30">
        <v>45</v>
      </c>
      <c r="B53" s="10" t="s">
        <v>258</v>
      </c>
      <c r="C53" s="15">
        <v>7</v>
      </c>
      <c r="D53" s="15">
        <v>8</v>
      </c>
      <c r="E53" s="16">
        <v>226.99</v>
      </c>
      <c r="F53" s="15">
        <v>10</v>
      </c>
      <c r="G53" s="15">
        <v>13</v>
      </c>
      <c r="H53" s="16">
        <v>342.79</v>
      </c>
      <c r="I53" s="15">
        <v>9</v>
      </c>
      <c r="J53" s="15">
        <v>13</v>
      </c>
      <c r="K53" s="16">
        <v>308.27999999999997</v>
      </c>
      <c r="M53" s="178">
        <f t="shared" si="1"/>
        <v>1</v>
      </c>
    </row>
    <row r="54" spans="1:13" x14ac:dyDescent="0.25">
      <c r="A54" s="30">
        <v>46</v>
      </c>
      <c r="B54" s="10" t="s">
        <v>259</v>
      </c>
      <c r="C54" s="15">
        <v>3</v>
      </c>
      <c r="D54" s="15">
        <v>5</v>
      </c>
      <c r="E54" s="16">
        <v>140.81</v>
      </c>
      <c r="F54" s="15">
        <v>12</v>
      </c>
      <c r="G54" s="15">
        <v>16</v>
      </c>
      <c r="H54" s="16">
        <v>223.06</v>
      </c>
      <c r="I54" s="15">
        <v>9</v>
      </c>
      <c r="J54" s="15">
        <v>12</v>
      </c>
      <c r="K54" s="16">
        <v>208.97</v>
      </c>
      <c r="M54" s="178">
        <f t="shared" si="1"/>
        <v>1</v>
      </c>
    </row>
    <row r="55" spans="1:13" x14ac:dyDescent="0.25">
      <c r="A55" s="30">
        <v>47</v>
      </c>
      <c r="B55" s="10" t="s">
        <v>260</v>
      </c>
      <c r="C55" s="15">
        <v>2</v>
      </c>
      <c r="D55" s="15">
        <v>2</v>
      </c>
      <c r="E55" s="16">
        <v>79.22</v>
      </c>
      <c r="F55" s="15">
        <v>6</v>
      </c>
      <c r="G55" s="15">
        <v>7</v>
      </c>
      <c r="H55" s="16">
        <v>116.85</v>
      </c>
      <c r="I55" s="15">
        <v>9</v>
      </c>
      <c r="J55" s="15">
        <v>11</v>
      </c>
      <c r="K55" s="16">
        <v>245.69</v>
      </c>
      <c r="M55" s="178">
        <f t="shared" si="1"/>
        <v>1</v>
      </c>
    </row>
    <row r="56" spans="1:13" x14ac:dyDescent="0.25">
      <c r="A56" s="30">
        <v>48</v>
      </c>
      <c r="B56" s="10" t="s">
        <v>211</v>
      </c>
      <c r="C56" s="15">
        <v>6</v>
      </c>
      <c r="D56" s="15">
        <v>8</v>
      </c>
      <c r="E56" s="16">
        <v>143.55000000000001</v>
      </c>
      <c r="F56" s="15">
        <v>9</v>
      </c>
      <c r="G56" s="15">
        <v>12</v>
      </c>
      <c r="H56" s="16">
        <v>297.72000000000003</v>
      </c>
      <c r="I56" s="15">
        <v>11</v>
      </c>
      <c r="J56" s="15">
        <v>19</v>
      </c>
      <c r="K56" s="16">
        <v>340.34</v>
      </c>
      <c r="M56" s="178">
        <f t="shared" si="1"/>
        <v>1</v>
      </c>
    </row>
    <row r="57" spans="1:13" x14ac:dyDescent="0.25">
      <c r="A57" s="30">
        <v>49</v>
      </c>
      <c r="B57" s="10" t="s">
        <v>39</v>
      </c>
      <c r="C57" s="15">
        <v>4</v>
      </c>
      <c r="D57" s="15">
        <v>7</v>
      </c>
      <c r="E57" s="16">
        <v>292.44</v>
      </c>
      <c r="F57" s="15">
        <v>4</v>
      </c>
      <c r="G57" s="15">
        <v>8</v>
      </c>
      <c r="H57" s="16">
        <v>251.08</v>
      </c>
      <c r="I57" s="15">
        <v>3</v>
      </c>
      <c r="J57" s="15">
        <v>5</v>
      </c>
      <c r="K57" s="16">
        <v>167.4</v>
      </c>
      <c r="M57" s="178">
        <f t="shared" si="1"/>
        <v>1</v>
      </c>
    </row>
    <row r="58" spans="1:13" x14ac:dyDescent="0.25">
      <c r="A58" s="30">
        <v>50</v>
      </c>
      <c r="B58" s="10" t="s">
        <v>261</v>
      </c>
      <c r="C58" s="15">
        <v>9</v>
      </c>
      <c r="D58" s="15">
        <v>14</v>
      </c>
      <c r="E58" s="16">
        <v>1055.76</v>
      </c>
      <c r="F58" s="15">
        <v>14</v>
      </c>
      <c r="G58" s="15">
        <v>27</v>
      </c>
      <c r="H58" s="16">
        <v>2759.21</v>
      </c>
      <c r="I58" s="15">
        <v>12</v>
      </c>
      <c r="J58" s="15">
        <v>25</v>
      </c>
      <c r="K58" s="16">
        <v>2135.33</v>
      </c>
      <c r="M58" s="178">
        <f t="shared" si="1"/>
        <v>1</v>
      </c>
    </row>
    <row r="59" spans="1:13" x14ac:dyDescent="0.25">
      <c r="A59" s="30">
        <v>51</v>
      </c>
      <c r="B59" s="10" t="s">
        <v>262</v>
      </c>
      <c r="C59" s="15">
        <v>7</v>
      </c>
      <c r="D59" s="15">
        <v>12</v>
      </c>
      <c r="E59" s="16">
        <v>192.71</v>
      </c>
      <c r="F59" s="15">
        <v>7</v>
      </c>
      <c r="G59" s="15">
        <v>8</v>
      </c>
      <c r="H59" s="16">
        <v>208.16</v>
      </c>
      <c r="I59" s="15">
        <v>10</v>
      </c>
      <c r="J59" s="15">
        <v>11</v>
      </c>
      <c r="K59" s="16">
        <v>228.25</v>
      </c>
      <c r="M59" s="178">
        <f t="shared" si="1"/>
        <v>1</v>
      </c>
    </row>
    <row r="60" spans="1:13" x14ac:dyDescent="0.25">
      <c r="A60" s="30">
        <v>52</v>
      </c>
      <c r="B60" s="10" t="s">
        <v>263</v>
      </c>
      <c r="C60" s="15">
        <v>4</v>
      </c>
      <c r="D60" s="15">
        <v>5</v>
      </c>
      <c r="E60" s="16">
        <v>251.75</v>
      </c>
      <c r="F60" s="15">
        <v>6</v>
      </c>
      <c r="G60" s="15">
        <v>8</v>
      </c>
      <c r="H60" s="16">
        <v>343.9</v>
      </c>
      <c r="I60" s="15">
        <v>6</v>
      </c>
      <c r="J60" s="15">
        <v>7</v>
      </c>
      <c r="K60" s="16">
        <v>324.76</v>
      </c>
      <c r="M60" s="178">
        <f t="shared" si="1"/>
        <v>1</v>
      </c>
    </row>
    <row r="61" spans="1:13" x14ac:dyDescent="0.25">
      <c r="A61" s="30">
        <v>53</v>
      </c>
      <c r="B61" s="10" t="s">
        <v>264</v>
      </c>
      <c r="C61" s="15">
        <v>6</v>
      </c>
      <c r="D61" s="15">
        <v>11</v>
      </c>
      <c r="E61" s="16">
        <v>182.61</v>
      </c>
      <c r="F61" s="15">
        <v>7</v>
      </c>
      <c r="G61" s="15">
        <v>13</v>
      </c>
      <c r="H61" s="16">
        <v>336.25</v>
      </c>
      <c r="I61" s="15">
        <v>4</v>
      </c>
      <c r="J61" s="15">
        <v>8</v>
      </c>
      <c r="K61" s="16">
        <v>183.62</v>
      </c>
      <c r="M61" s="178">
        <f t="shared" si="1"/>
        <v>1</v>
      </c>
    </row>
    <row r="62" spans="1:13" x14ac:dyDescent="0.25">
      <c r="A62" s="30">
        <v>54</v>
      </c>
      <c r="B62" s="10" t="s">
        <v>265</v>
      </c>
      <c r="C62" s="15">
        <v>5</v>
      </c>
      <c r="D62" s="15">
        <v>5</v>
      </c>
      <c r="E62" s="16">
        <v>172.37</v>
      </c>
      <c r="F62" s="15">
        <v>4</v>
      </c>
      <c r="G62" s="15">
        <v>6</v>
      </c>
      <c r="H62" s="16">
        <v>105.84</v>
      </c>
      <c r="I62" s="15">
        <v>5</v>
      </c>
      <c r="J62" s="15">
        <v>7</v>
      </c>
      <c r="K62" s="16">
        <v>145.62</v>
      </c>
      <c r="M62" s="178">
        <f t="shared" si="1"/>
        <v>1</v>
      </c>
    </row>
    <row r="63" spans="1:13" x14ac:dyDescent="0.25">
      <c r="A63" s="30">
        <v>55</v>
      </c>
      <c r="B63" s="10" t="s">
        <v>40</v>
      </c>
      <c r="C63" s="15">
        <v>4</v>
      </c>
      <c r="D63" s="15">
        <v>15</v>
      </c>
      <c r="E63" s="16">
        <v>516.73</v>
      </c>
      <c r="F63" s="15">
        <v>6</v>
      </c>
      <c r="G63" s="15">
        <v>27</v>
      </c>
      <c r="H63" s="16">
        <v>696.12</v>
      </c>
      <c r="I63" s="15">
        <v>5</v>
      </c>
      <c r="J63" s="15">
        <v>23</v>
      </c>
      <c r="K63" s="16">
        <v>753.38</v>
      </c>
      <c r="M63" s="178">
        <f t="shared" si="1"/>
        <v>1</v>
      </c>
    </row>
    <row r="64" spans="1:13" x14ac:dyDescent="0.25">
      <c r="A64" s="30">
        <v>56</v>
      </c>
      <c r="B64" s="10" t="s">
        <v>266</v>
      </c>
      <c r="C64" s="15">
        <v>2</v>
      </c>
      <c r="D64" s="15">
        <v>2</v>
      </c>
      <c r="E64" s="16">
        <v>114</v>
      </c>
      <c r="F64" s="15">
        <v>8</v>
      </c>
      <c r="G64" s="15">
        <v>11</v>
      </c>
      <c r="H64" s="16">
        <v>293.33999999999997</v>
      </c>
      <c r="I64" s="15">
        <v>13</v>
      </c>
      <c r="J64" s="15">
        <v>20</v>
      </c>
      <c r="K64" s="16">
        <v>265.52999999999997</v>
      </c>
      <c r="M64" s="178">
        <f t="shared" si="1"/>
        <v>1</v>
      </c>
    </row>
    <row r="65" spans="1:13" x14ac:dyDescent="0.25">
      <c r="A65" s="30">
        <v>57</v>
      </c>
      <c r="B65" s="10" t="s">
        <v>267</v>
      </c>
      <c r="C65" s="15">
        <v>5</v>
      </c>
      <c r="D65" s="15">
        <v>8</v>
      </c>
      <c r="E65" s="16">
        <v>1020.19</v>
      </c>
      <c r="F65" s="15">
        <v>4</v>
      </c>
      <c r="G65" s="15">
        <v>9</v>
      </c>
      <c r="H65" s="16">
        <v>150.04</v>
      </c>
      <c r="I65" s="15">
        <v>6</v>
      </c>
      <c r="J65" s="15">
        <v>9</v>
      </c>
      <c r="K65" s="16">
        <v>292.79000000000002</v>
      </c>
      <c r="M65" s="178">
        <f t="shared" si="1"/>
        <v>1</v>
      </c>
    </row>
    <row r="66" spans="1:13" x14ac:dyDescent="0.25">
      <c r="A66" s="30">
        <v>58</v>
      </c>
      <c r="B66" s="10" t="s">
        <v>268</v>
      </c>
      <c r="C66" s="15">
        <v>2</v>
      </c>
      <c r="D66" s="15">
        <v>3</v>
      </c>
      <c r="E66" s="16">
        <v>158.32</v>
      </c>
      <c r="F66" s="15">
        <v>4</v>
      </c>
      <c r="G66" s="15">
        <v>9</v>
      </c>
      <c r="H66" s="16">
        <v>251.85</v>
      </c>
      <c r="I66" s="15">
        <v>3</v>
      </c>
      <c r="J66" s="15">
        <v>3</v>
      </c>
      <c r="K66" s="16">
        <v>57.89</v>
      </c>
      <c r="M66" s="178">
        <f t="shared" si="1"/>
        <v>1</v>
      </c>
    </row>
    <row r="67" spans="1:13" x14ac:dyDescent="0.25">
      <c r="A67" s="30">
        <v>59</v>
      </c>
      <c r="B67" s="10" t="s">
        <v>269</v>
      </c>
      <c r="C67" s="15">
        <v>13</v>
      </c>
      <c r="D67" s="15">
        <v>23</v>
      </c>
      <c r="E67" s="16">
        <v>1175.9100000000001</v>
      </c>
      <c r="F67" s="15">
        <v>12</v>
      </c>
      <c r="G67" s="15">
        <v>22</v>
      </c>
      <c r="H67" s="16">
        <v>507.17</v>
      </c>
      <c r="I67" s="15">
        <v>10</v>
      </c>
      <c r="J67" s="15">
        <v>13</v>
      </c>
      <c r="K67" s="16">
        <v>355.18</v>
      </c>
      <c r="M67" s="178">
        <f t="shared" si="1"/>
        <v>1</v>
      </c>
    </row>
    <row r="68" spans="1:13" x14ac:dyDescent="0.25">
      <c r="A68" s="30">
        <v>60</v>
      </c>
      <c r="B68" s="10" t="s">
        <v>270</v>
      </c>
      <c r="C68" s="15">
        <v>4</v>
      </c>
      <c r="D68" s="15">
        <v>8</v>
      </c>
      <c r="E68" s="16">
        <v>228.45</v>
      </c>
      <c r="F68" s="15">
        <v>6</v>
      </c>
      <c r="G68" s="15">
        <v>11</v>
      </c>
      <c r="H68" s="16">
        <v>213.16</v>
      </c>
      <c r="I68" s="15">
        <v>4</v>
      </c>
      <c r="J68" s="15">
        <v>6</v>
      </c>
      <c r="K68" s="16">
        <v>140.88</v>
      </c>
      <c r="M68" s="178">
        <f t="shared" si="1"/>
        <v>1</v>
      </c>
    </row>
    <row r="69" spans="1:13" x14ac:dyDescent="0.25">
      <c r="A69" s="30">
        <v>61</v>
      </c>
      <c r="B69" s="10" t="s">
        <v>271</v>
      </c>
      <c r="C69" s="15">
        <v>5</v>
      </c>
      <c r="D69" s="15">
        <v>7</v>
      </c>
      <c r="E69" s="16">
        <v>202.87</v>
      </c>
      <c r="F69" s="15">
        <v>5</v>
      </c>
      <c r="G69" s="15">
        <v>8</v>
      </c>
      <c r="H69" s="16">
        <v>183.68</v>
      </c>
      <c r="I69" s="15">
        <v>8</v>
      </c>
      <c r="J69" s="15">
        <v>16</v>
      </c>
      <c r="K69" s="16">
        <v>433.57</v>
      </c>
      <c r="M69" s="178">
        <f t="shared" si="1"/>
        <v>1</v>
      </c>
    </row>
    <row r="70" spans="1:13" x14ac:dyDescent="0.25">
      <c r="A70" s="30">
        <v>62</v>
      </c>
      <c r="B70" s="10" t="s">
        <v>272</v>
      </c>
      <c r="C70" s="15">
        <v>6</v>
      </c>
      <c r="D70" s="15">
        <v>8</v>
      </c>
      <c r="E70" s="16">
        <v>210.2</v>
      </c>
      <c r="F70" s="15">
        <v>5</v>
      </c>
      <c r="G70" s="15">
        <v>6</v>
      </c>
      <c r="H70" s="16">
        <v>179.58</v>
      </c>
      <c r="I70" s="15">
        <v>5</v>
      </c>
      <c r="J70" s="15">
        <v>8</v>
      </c>
      <c r="K70" s="16">
        <v>210.74</v>
      </c>
      <c r="M70" s="178">
        <f t="shared" si="1"/>
        <v>1</v>
      </c>
    </row>
    <row r="71" spans="1:13" x14ac:dyDescent="0.25">
      <c r="A71" s="30">
        <v>63</v>
      </c>
      <c r="B71" s="10" t="s">
        <v>56</v>
      </c>
      <c r="C71" s="15">
        <v>7</v>
      </c>
      <c r="D71" s="15">
        <v>17</v>
      </c>
      <c r="E71" s="16">
        <v>26023.79</v>
      </c>
      <c r="F71" s="15">
        <v>7</v>
      </c>
      <c r="G71" s="15">
        <v>23</v>
      </c>
      <c r="H71" s="16">
        <v>45458.83</v>
      </c>
      <c r="I71" s="15">
        <v>10</v>
      </c>
      <c r="J71" s="15">
        <v>13</v>
      </c>
      <c r="K71" s="16">
        <v>37199.160000000003</v>
      </c>
      <c r="M71" s="178">
        <f t="shared" si="1"/>
        <v>1</v>
      </c>
    </row>
    <row r="72" spans="1:13" x14ac:dyDescent="0.25">
      <c r="A72" s="30">
        <v>64</v>
      </c>
      <c r="B72" s="10" t="s">
        <v>57</v>
      </c>
      <c r="C72" s="15">
        <v>25</v>
      </c>
      <c r="D72" s="15">
        <v>51</v>
      </c>
      <c r="E72" s="16">
        <v>6423.71</v>
      </c>
      <c r="F72" s="15">
        <v>23</v>
      </c>
      <c r="G72" s="15">
        <v>24</v>
      </c>
      <c r="H72" s="16">
        <v>10556.35</v>
      </c>
      <c r="I72" s="15">
        <v>24</v>
      </c>
      <c r="J72" s="15">
        <v>28</v>
      </c>
      <c r="K72" s="16">
        <v>10966.35</v>
      </c>
      <c r="M72" s="178">
        <f t="shared" si="1"/>
        <v>1</v>
      </c>
    </row>
    <row r="73" spans="1:13" x14ac:dyDescent="0.25">
      <c r="A73" s="30">
        <v>65</v>
      </c>
      <c r="B73" s="10" t="s">
        <v>58</v>
      </c>
      <c r="C73" s="15">
        <v>3</v>
      </c>
      <c r="D73" s="15">
        <v>4</v>
      </c>
      <c r="E73" s="16">
        <v>2567.4299999999998</v>
      </c>
      <c r="F73" s="15">
        <v>6</v>
      </c>
      <c r="G73" s="15">
        <v>7</v>
      </c>
      <c r="H73" s="16">
        <v>3469.07</v>
      </c>
      <c r="I73" s="15">
        <v>12</v>
      </c>
      <c r="J73" s="15">
        <v>14</v>
      </c>
      <c r="K73" s="16">
        <v>7091.99</v>
      </c>
      <c r="M73" s="178">
        <f t="shared" si="1"/>
        <v>1</v>
      </c>
    </row>
    <row r="74" spans="1:13" x14ac:dyDescent="0.25">
      <c r="A74" s="30">
        <v>66</v>
      </c>
      <c r="B74" s="10" t="s">
        <v>59</v>
      </c>
      <c r="C74" s="15">
        <v>15</v>
      </c>
      <c r="D74" s="15">
        <v>28</v>
      </c>
      <c r="E74" s="16">
        <v>1229.58</v>
      </c>
      <c r="F74" s="15">
        <v>21</v>
      </c>
      <c r="G74" s="15">
        <v>41</v>
      </c>
      <c r="H74" s="16">
        <v>1858.9</v>
      </c>
      <c r="I74" s="15">
        <v>16</v>
      </c>
      <c r="J74" s="15">
        <v>28</v>
      </c>
      <c r="K74" s="16">
        <v>1900.85</v>
      </c>
      <c r="M74" s="178">
        <f t="shared" si="1"/>
        <v>1</v>
      </c>
    </row>
    <row r="75" spans="1:13" x14ac:dyDescent="0.25">
      <c r="A75" s="30">
        <v>67</v>
      </c>
      <c r="B75" s="10" t="s">
        <v>60</v>
      </c>
      <c r="C75" s="15">
        <v>35</v>
      </c>
      <c r="D75" s="15">
        <v>52</v>
      </c>
      <c r="E75" s="16">
        <v>3572.91</v>
      </c>
      <c r="F75" s="15">
        <v>26</v>
      </c>
      <c r="G75" s="15">
        <v>73</v>
      </c>
      <c r="H75" s="16">
        <v>4575.78</v>
      </c>
      <c r="I75" s="15">
        <v>24</v>
      </c>
      <c r="J75" s="15">
        <v>66</v>
      </c>
      <c r="K75" s="16">
        <v>6169.2</v>
      </c>
      <c r="M75" s="178">
        <f t="shared" si="1"/>
        <v>1</v>
      </c>
    </row>
    <row r="76" spans="1:13" x14ac:dyDescent="0.25">
      <c r="A76" s="30">
        <v>68</v>
      </c>
      <c r="B76" s="10" t="s">
        <v>61</v>
      </c>
      <c r="C76" s="15">
        <v>24</v>
      </c>
      <c r="D76" s="15">
        <v>37</v>
      </c>
      <c r="E76" s="16">
        <v>2489.15</v>
      </c>
      <c r="F76" s="15">
        <v>27</v>
      </c>
      <c r="G76" s="15">
        <v>36</v>
      </c>
      <c r="H76" s="16">
        <v>3064.88</v>
      </c>
      <c r="I76" s="15">
        <v>25</v>
      </c>
      <c r="J76" s="15">
        <v>34</v>
      </c>
      <c r="K76" s="16">
        <v>4920.46</v>
      </c>
      <c r="M76" s="178">
        <f t="shared" si="1"/>
        <v>1</v>
      </c>
    </row>
    <row r="77" spans="1:13" x14ac:dyDescent="0.25">
      <c r="A77" s="30">
        <v>69</v>
      </c>
      <c r="B77" s="10" t="s">
        <v>62</v>
      </c>
      <c r="C77" s="15">
        <v>3</v>
      </c>
      <c r="D77" s="15">
        <v>3</v>
      </c>
      <c r="E77" s="16">
        <v>634.19000000000005</v>
      </c>
      <c r="F77" s="15">
        <v>3</v>
      </c>
      <c r="G77" s="15">
        <v>7</v>
      </c>
      <c r="H77" s="16">
        <v>1383.56</v>
      </c>
      <c r="I77" s="15">
        <v>5</v>
      </c>
      <c r="J77" s="15">
        <v>6</v>
      </c>
      <c r="K77" s="16">
        <v>642.6</v>
      </c>
      <c r="M77" s="178">
        <f t="shared" si="1"/>
        <v>1</v>
      </c>
    </row>
    <row r="78" spans="1:13" x14ac:dyDescent="0.25">
      <c r="A78" s="30">
        <v>70</v>
      </c>
      <c r="B78" s="10" t="s">
        <v>63</v>
      </c>
      <c r="C78" s="15">
        <v>9</v>
      </c>
      <c r="D78" s="15">
        <v>15</v>
      </c>
      <c r="E78" s="16">
        <v>2365.1</v>
      </c>
      <c r="F78" s="15">
        <v>7</v>
      </c>
      <c r="G78" s="15">
        <v>12</v>
      </c>
      <c r="H78" s="16">
        <v>4201.82</v>
      </c>
      <c r="I78" s="15">
        <v>5</v>
      </c>
      <c r="J78" s="15">
        <v>6</v>
      </c>
      <c r="K78" s="16">
        <v>1207</v>
      </c>
      <c r="M78" s="178">
        <f t="shared" si="1"/>
        <v>1</v>
      </c>
    </row>
    <row r="79" spans="1:13" x14ac:dyDescent="0.25">
      <c r="A79" s="30">
        <v>71</v>
      </c>
      <c r="B79" s="10" t="s">
        <v>64</v>
      </c>
      <c r="C79" s="15">
        <v>27</v>
      </c>
      <c r="D79" s="15">
        <v>40</v>
      </c>
      <c r="E79" s="16">
        <v>2408</v>
      </c>
      <c r="F79" s="15">
        <v>18</v>
      </c>
      <c r="G79" s="15">
        <v>30</v>
      </c>
      <c r="H79" s="16">
        <v>1967.46</v>
      </c>
      <c r="I79" s="15">
        <v>22</v>
      </c>
      <c r="J79" s="15">
        <v>47</v>
      </c>
      <c r="K79" s="16">
        <v>4581.13</v>
      </c>
      <c r="M79" s="178">
        <f t="shared" si="1"/>
        <v>1</v>
      </c>
    </row>
    <row r="80" spans="1:13" x14ac:dyDescent="0.25">
      <c r="A80" s="30">
        <v>72</v>
      </c>
      <c r="B80" s="10" t="s">
        <v>65</v>
      </c>
      <c r="C80" s="15">
        <v>5</v>
      </c>
      <c r="D80" s="15">
        <v>10</v>
      </c>
      <c r="E80" s="16">
        <v>926.28</v>
      </c>
      <c r="F80" s="15">
        <v>8</v>
      </c>
      <c r="G80" s="15">
        <v>11</v>
      </c>
      <c r="H80" s="16">
        <v>718.48</v>
      </c>
      <c r="I80" s="15">
        <v>7</v>
      </c>
      <c r="J80" s="15">
        <v>7</v>
      </c>
      <c r="K80" s="16">
        <v>869.4</v>
      </c>
      <c r="M80" s="178">
        <f t="shared" si="1"/>
        <v>1</v>
      </c>
    </row>
    <row r="81" spans="1:13" x14ac:dyDescent="0.25">
      <c r="A81" s="30">
        <v>73</v>
      </c>
      <c r="B81" s="10" t="s">
        <v>66</v>
      </c>
      <c r="C81" s="15">
        <v>7</v>
      </c>
      <c r="D81" s="15">
        <v>13</v>
      </c>
      <c r="E81" s="16">
        <v>1003.36</v>
      </c>
      <c r="F81" s="15">
        <v>15</v>
      </c>
      <c r="G81" s="15">
        <v>19</v>
      </c>
      <c r="H81" s="16">
        <v>1023.04</v>
      </c>
      <c r="I81" s="15">
        <v>14</v>
      </c>
      <c r="J81" s="15">
        <v>17</v>
      </c>
      <c r="K81" s="16">
        <v>2126.65</v>
      </c>
      <c r="M81" s="178">
        <f t="shared" si="1"/>
        <v>1</v>
      </c>
    </row>
    <row r="82" spans="1:13" x14ac:dyDescent="0.25">
      <c r="A82" s="30">
        <v>74</v>
      </c>
      <c r="B82" s="10" t="s">
        <v>67</v>
      </c>
      <c r="C82" s="15">
        <v>9</v>
      </c>
      <c r="D82" s="15">
        <v>11</v>
      </c>
      <c r="E82" s="16">
        <v>712.81</v>
      </c>
      <c r="F82" s="15">
        <v>7</v>
      </c>
      <c r="G82" s="15">
        <v>8</v>
      </c>
      <c r="H82" s="16">
        <v>1144.3699999999999</v>
      </c>
      <c r="I82" s="15">
        <v>9</v>
      </c>
      <c r="J82" s="15">
        <v>11</v>
      </c>
      <c r="K82" s="16">
        <v>545.13</v>
      </c>
      <c r="M82" s="178">
        <f t="shared" si="1"/>
        <v>1</v>
      </c>
    </row>
    <row r="83" spans="1:13" x14ac:dyDescent="0.25">
      <c r="A83" s="30">
        <v>75</v>
      </c>
      <c r="B83" s="10" t="s">
        <v>68</v>
      </c>
      <c r="C83" s="15">
        <v>6</v>
      </c>
      <c r="D83" s="15">
        <v>6</v>
      </c>
      <c r="E83" s="16">
        <v>1040.24</v>
      </c>
      <c r="F83" s="15">
        <v>16</v>
      </c>
      <c r="G83" s="15">
        <v>16</v>
      </c>
      <c r="H83" s="16">
        <v>2104.7600000000002</v>
      </c>
      <c r="I83" s="15">
        <v>13</v>
      </c>
      <c r="J83" s="15">
        <v>13</v>
      </c>
      <c r="K83" s="16">
        <v>1151.07</v>
      </c>
      <c r="M83" s="178">
        <f t="shared" si="1"/>
        <v>1</v>
      </c>
    </row>
    <row r="84" spans="1:13" x14ac:dyDescent="0.25">
      <c r="A84" s="30">
        <v>76</v>
      </c>
      <c r="B84" s="10" t="s">
        <v>69</v>
      </c>
      <c r="C84" s="15">
        <v>16</v>
      </c>
      <c r="D84" s="15">
        <v>74</v>
      </c>
      <c r="E84" s="16">
        <v>608.49</v>
      </c>
      <c r="F84" s="15">
        <v>18</v>
      </c>
      <c r="G84" s="15">
        <v>82</v>
      </c>
      <c r="H84" s="16">
        <v>2158.7399999999998</v>
      </c>
      <c r="I84" s="15">
        <v>20</v>
      </c>
      <c r="J84" s="15">
        <v>109</v>
      </c>
      <c r="K84" s="16">
        <v>2497.3200000000002</v>
      </c>
      <c r="M84" s="178">
        <f t="shared" si="1"/>
        <v>1</v>
      </c>
    </row>
    <row r="85" spans="1:13" x14ac:dyDescent="0.25">
      <c r="A85" s="30">
        <v>77</v>
      </c>
      <c r="B85" s="10" t="s">
        <v>70</v>
      </c>
      <c r="C85" s="15">
        <v>2</v>
      </c>
      <c r="D85" s="15">
        <v>5</v>
      </c>
      <c r="E85" s="16">
        <v>453.86</v>
      </c>
      <c r="F85" s="15">
        <v>2</v>
      </c>
      <c r="G85" s="15">
        <v>7</v>
      </c>
      <c r="H85" s="16">
        <v>765.34</v>
      </c>
      <c r="I85" s="15">
        <v>3</v>
      </c>
      <c r="J85" s="15">
        <v>7</v>
      </c>
      <c r="K85" s="16">
        <v>1108.72</v>
      </c>
      <c r="M85" s="178">
        <f t="shared" si="1"/>
        <v>1</v>
      </c>
    </row>
    <row r="86" spans="1:13" x14ac:dyDescent="0.25">
      <c r="A86" s="30">
        <v>78</v>
      </c>
      <c r="B86" s="10" t="s">
        <v>71</v>
      </c>
      <c r="C86" s="15">
        <v>4</v>
      </c>
      <c r="D86" s="15">
        <v>4</v>
      </c>
      <c r="E86" s="16">
        <v>389.28</v>
      </c>
      <c r="F86" s="15">
        <v>4</v>
      </c>
      <c r="G86" s="15">
        <v>4</v>
      </c>
      <c r="H86" s="16">
        <v>927.73</v>
      </c>
      <c r="I86" s="15">
        <v>3</v>
      </c>
      <c r="J86" s="15">
        <v>3</v>
      </c>
      <c r="K86" s="16">
        <v>901.19</v>
      </c>
      <c r="M86" s="178">
        <f t="shared" si="1"/>
        <v>1</v>
      </c>
    </row>
    <row r="87" spans="1:13" x14ac:dyDescent="0.25">
      <c r="A87" s="30">
        <v>79</v>
      </c>
      <c r="B87" s="10" t="s">
        <v>72</v>
      </c>
      <c r="C87" s="15">
        <v>0</v>
      </c>
      <c r="D87" s="15">
        <v>9</v>
      </c>
      <c r="E87" s="16">
        <v>871.7</v>
      </c>
      <c r="F87" s="15">
        <v>0</v>
      </c>
      <c r="G87" s="15">
        <v>12</v>
      </c>
      <c r="H87" s="16">
        <v>1105.43</v>
      </c>
      <c r="I87" s="15">
        <v>0</v>
      </c>
      <c r="J87" s="15">
        <v>14</v>
      </c>
      <c r="K87" s="16">
        <v>1019.96</v>
      </c>
      <c r="M87" s="178">
        <f t="shared" si="1"/>
        <v>1</v>
      </c>
    </row>
    <row r="88" spans="1:13" x14ac:dyDescent="0.25">
      <c r="A88" s="30">
        <v>80</v>
      </c>
      <c r="B88" s="10" t="s">
        <v>73</v>
      </c>
      <c r="C88" s="15">
        <v>9</v>
      </c>
      <c r="D88" s="15">
        <v>11</v>
      </c>
      <c r="E88" s="16">
        <v>1519.09</v>
      </c>
      <c r="F88" s="15">
        <v>6</v>
      </c>
      <c r="G88" s="15">
        <v>9</v>
      </c>
      <c r="H88" s="16">
        <v>2058.3000000000002</v>
      </c>
      <c r="I88" s="15">
        <v>13</v>
      </c>
      <c r="J88" s="15">
        <v>13</v>
      </c>
      <c r="K88" s="16">
        <v>461.96</v>
      </c>
      <c r="M88" s="178">
        <f t="shared" si="1"/>
        <v>1</v>
      </c>
    </row>
    <row r="89" spans="1:13" x14ac:dyDescent="0.25">
      <c r="A89" s="30">
        <v>81</v>
      </c>
      <c r="B89" s="10" t="s">
        <v>74</v>
      </c>
      <c r="C89" s="15">
        <v>5</v>
      </c>
      <c r="D89" s="15">
        <v>16</v>
      </c>
      <c r="E89" s="16">
        <v>2019.5</v>
      </c>
      <c r="F89" s="15">
        <v>6</v>
      </c>
      <c r="G89" s="15">
        <v>18</v>
      </c>
      <c r="H89" s="16">
        <v>1996.5</v>
      </c>
      <c r="I89" s="15">
        <v>9</v>
      </c>
      <c r="J89" s="15">
        <v>22</v>
      </c>
      <c r="K89" s="16">
        <v>3159.8</v>
      </c>
      <c r="M89" s="178">
        <f t="shared" si="1"/>
        <v>1</v>
      </c>
    </row>
    <row r="90" spans="1:13" x14ac:dyDescent="0.25">
      <c r="A90" s="30">
        <v>82</v>
      </c>
      <c r="B90" s="10" t="s">
        <v>75</v>
      </c>
      <c r="C90" s="15">
        <v>17</v>
      </c>
      <c r="D90" s="15">
        <v>17</v>
      </c>
      <c r="E90" s="16">
        <v>563.91999999999996</v>
      </c>
      <c r="F90" s="15">
        <v>16</v>
      </c>
      <c r="G90" s="15">
        <v>16</v>
      </c>
      <c r="H90" s="16">
        <v>1335.27</v>
      </c>
      <c r="I90" s="15">
        <v>12</v>
      </c>
      <c r="J90" s="15">
        <v>12</v>
      </c>
      <c r="K90" s="16">
        <v>1096.82</v>
      </c>
      <c r="M90" s="178">
        <f t="shared" si="1"/>
        <v>1</v>
      </c>
    </row>
    <row r="91" spans="1:13" x14ac:dyDescent="0.25">
      <c r="A91" s="30">
        <v>83</v>
      </c>
      <c r="B91" s="10" t="s">
        <v>76</v>
      </c>
      <c r="C91" s="15">
        <v>7</v>
      </c>
      <c r="D91" s="15">
        <v>9</v>
      </c>
      <c r="E91" s="16">
        <v>1137.9000000000001</v>
      </c>
      <c r="F91" s="15">
        <v>15</v>
      </c>
      <c r="G91" s="15">
        <v>9</v>
      </c>
      <c r="H91" s="16">
        <v>1144.83</v>
      </c>
      <c r="I91" s="15">
        <v>8</v>
      </c>
      <c r="J91" s="15">
        <v>11</v>
      </c>
      <c r="K91" s="16">
        <v>864.83</v>
      </c>
      <c r="M91" s="178">
        <f t="shared" si="1"/>
        <v>1</v>
      </c>
    </row>
    <row r="92" spans="1:13" x14ac:dyDescent="0.25">
      <c r="A92" s="30">
        <v>84</v>
      </c>
      <c r="B92" s="10" t="s">
        <v>280</v>
      </c>
      <c r="C92" s="15">
        <v>3</v>
      </c>
      <c r="D92" s="15">
        <v>4</v>
      </c>
      <c r="E92" s="16">
        <v>2154</v>
      </c>
      <c r="F92" s="15">
        <v>3</v>
      </c>
      <c r="G92" s="15">
        <v>6</v>
      </c>
      <c r="H92" s="16">
        <v>1677.38</v>
      </c>
      <c r="I92" s="15">
        <v>5</v>
      </c>
      <c r="J92" s="15">
        <v>5</v>
      </c>
      <c r="K92" s="16">
        <v>1665.76</v>
      </c>
      <c r="M92" s="178">
        <f t="shared" si="1"/>
        <v>1</v>
      </c>
    </row>
    <row r="93" spans="1:13" x14ac:dyDescent="0.25">
      <c r="A93" s="30">
        <v>85</v>
      </c>
      <c r="B93" s="10" t="s">
        <v>281</v>
      </c>
      <c r="C93" s="15">
        <v>7</v>
      </c>
      <c r="D93" s="15">
        <v>10</v>
      </c>
      <c r="E93" s="16">
        <v>2940.29</v>
      </c>
      <c r="F93" s="15">
        <v>7</v>
      </c>
      <c r="G93" s="15">
        <v>12</v>
      </c>
      <c r="H93" s="16">
        <v>4600.38</v>
      </c>
      <c r="I93" s="15">
        <v>11</v>
      </c>
      <c r="J93" s="15">
        <v>33</v>
      </c>
      <c r="K93" s="16">
        <v>6230.33</v>
      </c>
      <c r="M93" s="178">
        <f t="shared" si="1"/>
        <v>1</v>
      </c>
    </row>
    <row r="94" spans="1:13" x14ac:dyDescent="0.25">
      <c r="A94" s="30">
        <v>86</v>
      </c>
      <c r="B94" s="10" t="s">
        <v>79</v>
      </c>
      <c r="C94" s="15">
        <v>3</v>
      </c>
      <c r="D94" s="15">
        <v>6</v>
      </c>
      <c r="E94" s="16">
        <v>382.95</v>
      </c>
      <c r="F94" s="15">
        <v>6</v>
      </c>
      <c r="G94" s="15">
        <v>10</v>
      </c>
      <c r="H94" s="16">
        <v>999.34</v>
      </c>
      <c r="I94" s="15">
        <v>5</v>
      </c>
      <c r="J94" s="15">
        <v>9</v>
      </c>
      <c r="K94" s="16">
        <v>887.29</v>
      </c>
      <c r="M94" s="178">
        <f t="shared" si="1"/>
        <v>1</v>
      </c>
    </row>
    <row r="95" spans="1:13" x14ac:dyDescent="0.25">
      <c r="A95" s="30">
        <v>87</v>
      </c>
      <c r="B95" s="10" t="s">
        <v>80</v>
      </c>
      <c r="C95" s="15">
        <v>4</v>
      </c>
      <c r="D95" s="15">
        <v>10</v>
      </c>
      <c r="E95" s="16">
        <v>1032.06</v>
      </c>
      <c r="F95" s="15">
        <v>5</v>
      </c>
      <c r="G95" s="15">
        <v>12</v>
      </c>
      <c r="H95" s="16">
        <v>905.47</v>
      </c>
      <c r="I95" s="15">
        <v>8</v>
      </c>
      <c r="J95" s="15">
        <v>19</v>
      </c>
      <c r="K95" s="16">
        <v>1507.57</v>
      </c>
      <c r="M95" s="178">
        <f t="shared" si="1"/>
        <v>1</v>
      </c>
    </row>
    <row r="96" spans="1:13" x14ac:dyDescent="0.25">
      <c r="A96" s="30">
        <v>88</v>
      </c>
      <c r="B96" s="10" t="s">
        <v>282</v>
      </c>
      <c r="C96" s="15">
        <v>3</v>
      </c>
      <c r="D96" s="15">
        <v>3</v>
      </c>
      <c r="E96" s="16">
        <v>163.5</v>
      </c>
      <c r="F96" s="15">
        <v>6</v>
      </c>
      <c r="G96" s="15">
        <v>10</v>
      </c>
      <c r="H96" s="16">
        <v>1680.65</v>
      </c>
      <c r="I96" s="15">
        <v>4</v>
      </c>
      <c r="J96" s="15">
        <v>5</v>
      </c>
      <c r="K96" s="16">
        <v>126.79</v>
      </c>
      <c r="M96" s="178">
        <f t="shared" si="1"/>
        <v>1</v>
      </c>
    </row>
    <row r="97" spans="1:13" x14ac:dyDescent="0.25">
      <c r="A97" s="30">
        <v>89</v>
      </c>
      <c r="B97" s="10" t="s">
        <v>283</v>
      </c>
      <c r="C97" s="15">
        <v>1</v>
      </c>
      <c r="D97" s="15">
        <v>1</v>
      </c>
      <c r="E97" s="16">
        <v>35</v>
      </c>
      <c r="F97" s="15">
        <v>3</v>
      </c>
      <c r="G97" s="15">
        <v>4</v>
      </c>
      <c r="H97" s="16">
        <v>163.77000000000001</v>
      </c>
      <c r="I97" s="15">
        <v>1</v>
      </c>
      <c r="J97" s="15">
        <v>2</v>
      </c>
      <c r="K97" s="16">
        <v>33.22</v>
      </c>
      <c r="M97" s="178">
        <f t="shared" si="1"/>
        <v>1</v>
      </c>
    </row>
    <row r="98" spans="1:13" x14ac:dyDescent="0.25">
      <c r="A98" s="30">
        <v>90</v>
      </c>
      <c r="B98" s="10" t="s">
        <v>83</v>
      </c>
      <c r="C98" s="15">
        <v>2</v>
      </c>
      <c r="D98" s="15">
        <v>2</v>
      </c>
      <c r="E98" s="16">
        <v>198</v>
      </c>
      <c r="F98" s="15">
        <v>3</v>
      </c>
      <c r="G98" s="15">
        <v>3</v>
      </c>
      <c r="H98" s="16">
        <v>1171.18</v>
      </c>
      <c r="I98" s="15">
        <v>2</v>
      </c>
      <c r="J98" s="15">
        <v>2</v>
      </c>
      <c r="K98" s="16">
        <v>1989.8</v>
      </c>
      <c r="M98" s="178">
        <f t="shared" si="1"/>
        <v>1</v>
      </c>
    </row>
    <row r="99" spans="1:13" x14ac:dyDescent="0.25">
      <c r="A99" s="30">
        <v>91</v>
      </c>
      <c r="B99" s="10" t="s">
        <v>84</v>
      </c>
      <c r="C99" s="15">
        <v>9</v>
      </c>
      <c r="D99" s="15">
        <v>21</v>
      </c>
      <c r="E99" s="16">
        <v>779.83</v>
      </c>
      <c r="F99" s="15">
        <v>13</v>
      </c>
      <c r="G99" s="15">
        <v>31</v>
      </c>
      <c r="H99" s="16">
        <v>1347.83</v>
      </c>
      <c r="I99" s="15">
        <v>18</v>
      </c>
      <c r="J99" s="15">
        <v>28</v>
      </c>
      <c r="K99" s="16">
        <v>1557.05</v>
      </c>
      <c r="M99" s="178">
        <f t="shared" si="1"/>
        <v>1</v>
      </c>
    </row>
    <row r="100" spans="1:13" x14ac:dyDescent="0.25">
      <c r="A100" s="30">
        <v>92</v>
      </c>
      <c r="B100" s="10" t="s">
        <v>85</v>
      </c>
      <c r="C100" s="15">
        <v>4</v>
      </c>
      <c r="D100" s="15">
        <v>4</v>
      </c>
      <c r="E100" s="16">
        <v>1244.53</v>
      </c>
      <c r="F100" s="15">
        <v>12</v>
      </c>
      <c r="G100" s="15">
        <v>19</v>
      </c>
      <c r="H100" s="16">
        <v>3876.14</v>
      </c>
      <c r="I100" s="15">
        <v>16</v>
      </c>
      <c r="J100" s="15">
        <v>29</v>
      </c>
      <c r="K100" s="16">
        <v>5398.3</v>
      </c>
      <c r="M100" s="178">
        <f t="shared" si="1"/>
        <v>1</v>
      </c>
    </row>
    <row r="101" spans="1:13" x14ac:dyDescent="0.25">
      <c r="A101" s="30">
        <v>93</v>
      </c>
      <c r="B101" s="10" t="s">
        <v>86</v>
      </c>
      <c r="C101" s="15">
        <v>1</v>
      </c>
      <c r="D101" s="15">
        <v>2</v>
      </c>
      <c r="E101" s="16">
        <v>945.34</v>
      </c>
      <c r="F101" s="15">
        <v>5</v>
      </c>
      <c r="G101" s="15">
        <v>9</v>
      </c>
      <c r="H101" s="16">
        <v>465.99</v>
      </c>
      <c r="I101" s="15">
        <v>7</v>
      </c>
      <c r="J101" s="15">
        <v>11</v>
      </c>
      <c r="K101" s="16">
        <v>114.94</v>
      </c>
      <c r="M101" s="178">
        <f t="shared" si="1"/>
        <v>1</v>
      </c>
    </row>
    <row r="102" spans="1:13" x14ac:dyDescent="0.25">
      <c r="A102" s="30">
        <v>94</v>
      </c>
      <c r="B102" s="10" t="s">
        <v>87</v>
      </c>
      <c r="C102" s="15">
        <v>14</v>
      </c>
      <c r="D102" s="15">
        <v>20</v>
      </c>
      <c r="E102" s="16">
        <v>1841.59</v>
      </c>
      <c r="F102" s="15">
        <v>9</v>
      </c>
      <c r="G102" s="15">
        <v>35</v>
      </c>
      <c r="H102" s="16">
        <v>2841.09</v>
      </c>
      <c r="I102" s="15">
        <v>9</v>
      </c>
      <c r="J102" s="15">
        <v>25</v>
      </c>
      <c r="K102" s="16">
        <v>2811.47</v>
      </c>
      <c r="M102" s="178">
        <f t="shared" si="1"/>
        <v>1</v>
      </c>
    </row>
    <row r="103" spans="1:13" x14ac:dyDescent="0.25">
      <c r="A103" s="30">
        <v>95</v>
      </c>
      <c r="B103" s="10" t="s">
        <v>88</v>
      </c>
      <c r="C103" s="15">
        <v>4</v>
      </c>
      <c r="D103" s="15">
        <v>8</v>
      </c>
      <c r="E103" s="16">
        <v>391.53</v>
      </c>
      <c r="F103" s="15">
        <v>5</v>
      </c>
      <c r="G103" s="15">
        <v>18</v>
      </c>
      <c r="H103" s="16">
        <v>614.69000000000005</v>
      </c>
      <c r="I103" s="15">
        <v>5</v>
      </c>
      <c r="J103" s="15">
        <v>11</v>
      </c>
      <c r="K103" s="16">
        <v>384.57</v>
      </c>
      <c r="M103" s="178">
        <f t="shared" si="1"/>
        <v>1</v>
      </c>
    </row>
    <row r="104" spans="1:13" x14ac:dyDescent="0.25">
      <c r="A104" s="30">
        <v>96</v>
      </c>
      <c r="B104" s="10" t="s">
        <v>89</v>
      </c>
      <c r="C104" s="15">
        <v>8</v>
      </c>
      <c r="D104" s="15">
        <v>18</v>
      </c>
      <c r="E104" s="16">
        <v>845</v>
      </c>
      <c r="F104" s="15">
        <v>18</v>
      </c>
      <c r="G104" s="15">
        <v>38</v>
      </c>
      <c r="H104" s="16">
        <v>2518.88</v>
      </c>
      <c r="I104" s="15">
        <v>17</v>
      </c>
      <c r="J104" s="15">
        <v>39</v>
      </c>
      <c r="K104" s="16">
        <v>5725.48</v>
      </c>
      <c r="M104" s="178">
        <f t="shared" si="1"/>
        <v>1</v>
      </c>
    </row>
    <row r="105" spans="1:13" x14ac:dyDescent="0.25">
      <c r="A105" s="30">
        <v>97</v>
      </c>
      <c r="B105" s="10" t="s">
        <v>90</v>
      </c>
      <c r="C105" s="15">
        <v>5</v>
      </c>
      <c r="D105" s="15">
        <v>8</v>
      </c>
      <c r="E105" s="16">
        <v>652.91</v>
      </c>
      <c r="F105" s="15">
        <v>11</v>
      </c>
      <c r="G105" s="15">
        <v>24</v>
      </c>
      <c r="H105" s="16">
        <v>2555.0700000000002</v>
      </c>
      <c r="I105" s="15">
        <v>12</v>
      </c>
      <c r="J105" s="15">
        <v>23</v>
      </c>
      <c r="K105" s="16">
        <v>1989.02</v>
      </c>
      <c r="M105" s="178">
        <f t="shared" si="1"/>
        <v>1</v>
      </c>
    </row>
    <row r="106" spans="1:13" x14ac:dyDescent="0.25">
      <c r="A106" s="30">
        <v>98</v>
      </c>
      <c r="B106" s="10" t="s">
        <v>91</v>
      </c>
      <c r="C106" s="15">
        <v>10</v>
      </c>
      <c r="D106" s="15">
        <v>34</v>
      </c>
      <c r="E106" s="16">
        <v>2140.11</v>
      </c>
      <c r="F106" s="15">
        <v>19</v>
      </c>
      <c r="G106" s="15">
        <v>89</v>
      </c>
      <c r="H106" s="16">
        <v>9496.69</v>
      </c>
      <c r="I106" s="15">
        <v>24</v>
      </c>
      <c r="J106" s="15">
        <v>108</v>
      </c>
      <c r="K106" s="16">
        <v>3080.22</v>
      </c>
      <c r="M106" s="178">
        <f t="shared" ref="M106:M169" si="2">IF(SUM(E106,H106,K106)&gt;0,1,0)</f>
        <v>1</v>
      </c>
    </row>
    <row r="107" spans="1:13" x14ac:dyDescent="0.25">
      <c r="A107" s="30">
        <v>99</v>
      </c>
      <c r="B107" s="10" t="s">
        <v>288</v>
      </c>
      <c r="C107" s="15">
        <v>5</v>
      </c>
      <c r="D107" s="15">
        <v>6</v>
      </c>
      <c r="E107" s="16">
        <v>497.39</v>
      </c>
      <c r="F107" s="15">
        <v>0</v>
      </c>
      <c r="G107" s="15">
        <v>0</v>
      </c>
      <c r="H107" s="16">
        <v>0</v>
      </c>
      <c r="I107" s="15">
        <v>6</v>
      </c>
      <c r="J107" s="15">
        <v>8</v>
      </c>
      <c r="K107" s="16">
        <v>533.38</v>
      </c>
      <c r="M107" s="178">
        <f t="shared" si="2"/>
        <v>1</v>
      </c>
    </row>
    <row r="108" spans="1:13" x14ac:dyDescent="0.25">
      <c r="A108" s="30">
        <v>100</v>
      </c>
      <c r="B108" s="10" t="s">
        <v>93</v>
      </c>
      <c r="C108" s="15">
        <v>6</v>
      </c>
      <c r="D108" s="15">
        <v>19</v>
      </c>
      <c r="E108" s="16">
        <v>749.72</v>
      </c>
      <c r="F108" s="15">
        <v>8</v>
      </c>
      <c r="G108" s="15">
        <v>64</v>
      </c>
      <c r="H108" s="16">
        <v>2850</v>
      </c>
      <c r="I108" s="15">
        <v>10</v>
      </c>
      <c r="J108" s="15">
        <v>46</v>
      </c>
      <c r="K108" s="16">
        <v>2347.5500000000002</v>
      </c>
      <c r="M108" s="178">
        <f t="shared" si="2"/>
        <v>1</v>
      </c>
    </row>
    <row r="109" spans="1:13" x14ac:dyDescent="0.25">
      <c r="A109" s="30">
        <v>101</v>
      </c>
      <c r="B109" s="10" t="s">
        <v>94</v>
      </c>
      <c r="C109" s="15">
        <v>2</v>
      </c>
      <c r="D109" s="15">
        <v>2</v>
      </c>
      <c r="E109" s="16">
        <v>104.75</v>
      </c>
      <c r="F109" s="15">
        <v>4</v>
      </c>
      <c r="G109" s="15">
        <v>8</v>
      </c>
      <c r="H109" s="16">
        <v>346.49</v>
      </c>
      <c r="I109" s="15">
        <v>1</v>
      </c>
      <c r="J109" s="15">
        <v>7</v>
      </c>
      <c r="K109" s="16">
        <v>382.62</v>
      </c>
      <c r="M109" s="178">
        <f t="shared" si="2"/>
        <v>1</v>
      </c>
    </row>
    <row r="110" spans="1:13" x14ac:dyDescent="0.25">
      <c r="A110" s="30">
        <v>102</v>
      </c>
      <c r="B110" s="10" t="s">
        <v>95</v>
      </c>
      <c r="C110" s="15">
        <v>1</v>
      </c>
      <c r="D110" s="15">
        <v>1</v>
      </c>
      <c r="E110" s="16">
        <v>1571</v>
      </c>
      <c r="F110" s="15">
        <v>2</v>
      </c>
      <c r="G110" s="15">
        <v>2</v>
      </c>
      <c r="H110" s="16">
        <v>724</v>
      </c>
      <c r="I110" s="15">
        <v>1</v>
      </c>
      <c r="J110" s="15">
        <v>7</v>
      </c>
      <c r="K110" s="16">
        <v>346.5</v>
      </c>
      <c r="M110" s="178">
        <f t="shared" si="2"/>
        <v>1</v>
      </c>
    </row>
    <row r="111" spans="1:13" x14ac:dyDescent="0.25">
      <c r="A111" s="30">
        <v>103</v>
      </c>
      <c r="B111" s="10" t="s">
        <v>96</v>
      </c>
      <c r="C111" s="15">
        <v>4</v>
      </c>
      <c r="D111" s="15">
        <v>14</v>
      </c>
      <c r="E111" s="16">
        <v>2216.1799999999998</v>
      </c>
      <c r="F111" s="15">
        <v>12</v>
      </c>
      <c r="G111" s="15">
        <v>28</v>
      </c>
      <c r="H111" s="16">
        <v>2659.9</v>
      </c>
      <c r="I111" s="15">
        <v>11</v>
      </c>
      <c r="J111" s="15">
        <v>22</v>
      </c>
      <c r="K111" s="16">
        <v>3238.14</v>
      </c>
      <c r="M111" s="178">
        <f t="shared" si="2"/>
        <v>1</v>
      </c>
    </row>
    <row r="112" spans="1:13" x14ac:dyDescent="0.25">
      <c r="A112" s="30">
        <v>104</v>
      </c>
      <c r="B112" s="10" t="s">
        <v>97</v>
      </c>
      <c r="C112" s="15">
        <v>3</v>
      </c>
      <c r="D112" s="15">
        <v>7</v>
      </c>
      <c r="E112" s="16">
        <v>1231.21</v>
      </c>
      <c r="F112" s="15">
        <v>1</v>
      </c>
      <c r="G112" s="15">
        <v>1</v>
      </c>
      <c r="H112" s="16">
        <v>61</v>
      </c>
      <c r="I112" s="15">
        <v>2</v>
      </c>
      <c r="J112" s="15">
        <v>2</v>
      </c>
      <c r="K112" s="16">
        <v>43.2</v>
      </c>
      <c r="M112" s="178">
        <f t="shared" si="2"/>
        <v>1</v>
      </c>
    </row>
    <row r="113" spans="1:13" x14ac:dyDescent="0.25">
      <c r="A113" s="30">
        <v>105</v>
      </c>
      <c r="B113" s="10" t="s">
        <v>99</v>
      </c>
      <c r="C113" s="15">
        <v>1</v>
      </c>
      <c r="D113" s="15">
        <v>1</v>
      </c>
      <c r="E113" s="16">
        <v>14632.53</v>
      </c>
      <c r="F113" s="15">
        <v>1</v>
      </c>
      <c r="G113" s="15">
        <v>1</v>
      </c>
      <c r="H113" s="16">
        <v>25900.91</v>
      </c>
      <c r="I113" s="15">
        <v>1</v>
      </c>
      <c r="J113" s="15">
        <v>2</v>
      </c>
      <c r="K113" s="16">
        <v>44069.69</v>
      </c>
      <c r="M113" s="178">
        <f t="shared" si="2"/>
        <v>1</v>
      </c>
    </row>
    <row r="114" spans="1:13" x14ac:dyDescent="0.25">
      <c r="A114" s="30">
        <v>106</v>
      </c>
      <c r="B114" s="10" t="s">
        <v>216</v>
      </c>
      <c r="C114" s="15">
        <v>4</v>
      </c>
      <c r="D114" s="15">
        <v>6</v>
      </c>
      <c r="E114" s="16">
        <f>26120.38+29000</f>
        <v>55120.380000000005</v>
      </c>
      <c r="F114" s="15">
        <v>4</v>
      </c>
      <c r="G114" s="15">
        <v>5</v>
      </c>
      <c r="H114" s="16">
        <v>19087.990000000002</v>
      </c>
      <c r="I114" s="15">
        <v>6</v>
      </c>
      <c r="J114" s="15">
        <v>12</v>
      </c>
      <c r="K114" s="16">
        <v>88235.35</v>
      </c>
      <c r="M114" s="178">
        <f t="shared" si="2"/>
        <v>1</v>
      </c>
    </row>
    <row r="115" spans="1:13" x14ac:dyDescent="0.25">
      <c r="A115" s="30">
        <v>107</v>
      </c>
      <c r="B115" s="10" t="s">
        <v>217</v>
      </c>
      <c r="C115" s="15">
        <v>2</v>
      </c>
      <c r="D115" s="15">
        <v>4</v>
      </c>
      <c r="E115" s="16">
        <v>1163.5</v>
      </c>
      <c r="F115" s="15">
        <v>2</v>
      </c>
      <c r="G115" s="15">
        <v>11</v>
      </c>
      <c r="H115" s="16">
        <v>269.49</v>
      </c>
      <c r="I115" s="15">
        <v>2</v>
      </c>
      <c r="J115" s="15">
        <v>8</v>
      </c>
      <c r="K115" s="16">
        <v>1173.72</v>
      </c>
      <c r="M115" s="178">
        <f t="shared" si="2"/>
        <v>1</v>
      </c>
    </row>
    <row r="116" spans="1:13" x14ac:dyDescent="0.25">
      <c r="A116" s="30">
        <v>108</v>
      </c>
      <c r="B116" s="10" t="s">
        <v>218</v>
      </c>
      <c r="C116" s="15">
        <v>4</v>
      </c>
      <c r="D116" s="15">
        <v>4</v>
      </c>
      <c r="E116" s="16">
        <v>3791.91</v>
      </c>
      <c r="F116" s="15">
        <v>7</v>
      </c>
      <c r="G116" s="15">
        <v>7</v>
      </c>
      <c r="H116" s="16">
        <v>8420.56</v>
      </c>
      <c r="I116" s="15">
        <v>6</v>
      </c>
      <c r="J116" s="15">
        <v>6</v>
      </c>
      <c r="K116" s="16">
        <v>788.15</v>
      </c>
      <c r="M116" s="178">
        <f t="shared" si="2"/>
        <v>1</v>
      </c>
    </row>
    <row r="117" spans="1:13" x14ac:dyDescent="0.25">
      <c r="A117" s="30">
        <v>109</v>
      </c>
      <c r="B117" s="10" t="s">
        <v>103</v>
      </c>
      <c r="C117" s="15">
        <v>4</v>
      </c>
      <c r="D117" s="15">
        <v>5</v>
      </c>
      <c r="E117" s="16">
        <v>817.76</v>
      </c>
      <c r="F117" s="15">
        <v>7</v>
      </c>
      <c r="G117" s="15">
        <v>30</v>
      </c>
      <c r="H117" s="16">
        <v>935.1</v>
      </c>
      <c r="I117" s="15">
        <v>5</v>
      </c>
      <c r="J117" s="15">
        <v>33</v>
      </c>
      <c r="K117" s="16">
        <v>445.09</v>
      </c>
      <c r="M117" s="178">
        <f t="shared" si="2"/>
        <v>1</v>
      </c>
    </row>
    <row r="118" spans="1:13" x14ac:dyDescent="0.25">
      <c r="A118" s="30">
        <v>110</v>
      </c>
      <c r="B118" s="10" t="s">
        <v>104</v>
      </c>
      <c r="C118" s="15">
        <v>3</v>
      </c>
      <c r="D118" s="15">
        <v>9</v>
      </c>
      <c r="E118" s="16">
        <v>515.72</v>
      </c>
      <c r="F118" s="15">
        <v>1</v>
      </c>
      <c r="G118" s="15">
        <v>9</v>
      </c>
      <c r="H118" s="16">
        <v>614.4</v>
      </c>
      <c r="I118" s="15">
        <v>1</v>
      </c>
      <c r="J118" s="15">
        <v>2</v>
      </c>
      <c r="K118" s="16">
        <v>1258.45</v>
      </c>
      <c r="M118" s="178">
        <f t="shared" si="2"/>
        <v>1</v>
      </c>
    </row>
    <row r="119" spans="1:13" x14ac:dyDescent="0.25">
      <c r="A119" s="30">
        <v>111</v>
      </c>
      <c r="B119" s="10" t="s">
        <v>105</v>
      </c>
      <c r="C119" s="15">
        <v>3</v>
      </c>
      <c r="D119" s="15">
        <v>3</v>
      </c>
      <c r="E119" s="16">
        <v>579.17999999999995</v>
      </c>
      <c r="F119" s="15">
        <v>6</v>
      </c>
      <c r="G119" s="15">
        <v>8</v>
      </c>
      <c r="H119" s="16">
        <v>621.63</v>
      </c>
      <c r="I119" s="15">
        <v>3</v>
      </c>
      <c r="J119" s="15">
        <v>5</v>
      </c>
      <c r="K119" s="16">
        <v>401.62</v>
      </c>
      <c r="M119" s="178">
        <f t="shared" si="2"/>
        <v>1</v>
      </c>
    </row>
    <row r="120" spans="1:13" x14ac:dyDescent="0.25">
      <c r="A120" s="30">
        <v>112</v>
      </c>
      <c r="B120" s="10" t="s">
        <v>106</v>
      </c>
      <c r="C120" s="15">
        <v>11</v>
      </c>
      <c r="D120" s="15">
        <v>33</v>
      </c>
      <c r="E120" s="16">
        <v>1179.19</v>
      </c>
      <c r="F120" s="15">
        <v>10</v>
      </c>
      <c r="G120" s="15">
        <v>32</v>
      </c>
      <c r="H120" s="16">
        <v>8172.74</v>
      </c>
      <c r="I120" s="15">
        <v>10</v>
      </c>
      <c r="J120" s="15">
        <v>39</v>
      </c>
      <c r="K120" s="16">
        <v>2312.65</v>
      </c>
      <c r="M120" s="178">
        <f t="shared" si="2"/>
        <v>1</v>
      </c>
    </row>
    <row r="121" spans="1:13" x14ac:dyDescent="0.25">
      <c r="A121" s="30">
        <v>113</v>
      </c>
      <c r="B121" s="10" t="s">
        <v>107</v>
      </c>
      <c r="C121" s="15">
        <v>7</v>
      </c>
      <c r="D121" s="15">
        <v>12</v>
      </c>
      <c r="E121" s="16">
        <v>1156.8</v>
      </c>
      <c r="F121" s="15">
        <v>8</v>
      </c>
      <c r="G121" s="15">
        <v>29</v>
      </c>
      <c r="H121" s="16">
        <v>1170.19</v>
      </c>
      <c r="I121" s="15">
        <v>12</v>
      </c>
      <c r="J121" s="15">
        <v>32</v>
      </c>
      <c r="K121" s="16">
        <v>1430.37</v>
      </c>
      <c r="M121" s="178">
        <f t="shared" si="2"/>
        <v>1</v>
      </c>
    </row>
    <row r="122" spans="1:13" x14ac:dyDescent="0.25">
      <c r="A122" s="30">
        <v>114</v>
      </c>
      <c r="B122" s="10" t="s">
        <v>108</v>
      </c>
      <c r="C122" s="15">
        <v>2</v>
      </c>
      <c r="D122" s="15">
        <v>5</v>
      </c>
      <c r="E122" s="16">
        <v>253.84</v>
      </c>
      <c r="F122" s="15">
        <v>4</v>
      </c>
      <c r="G122" s="15">
        <v>8</v>
      </c>
      <c r="H122" s="16">
        <v>530.04</v>
      </c>
      <c r="I122" s="15">
        <v>3</v>
      </c>
      <c r="J122" s="15">
        <v>12</v>
      </c>
      <c r="K122" s="16">
        <v>420.69</v>
      </c>
      <c r="M122" s="178">
        <f t="shared" si="2"/>
        <v>1</v>
      </c>
    </row>
    <row r="123" spans="1:13" x14ac:dyDescent="0.25">
      <c r="A123" s="30">
        <v>115</v>
      </c>
      <c r="B123" s="10" t="s">
        <v>109</v>
      </c>
      <c r="C123" s="15">
        <v>5</v>
      </c>
      <c r="D123" s="15">
        <v>7</v>
      </c>
      <c r="E123" s="16">
        <v>389.42</v>
      </c>
      <c r="F123" s="15">
        <v>4</v>
      </c>
      <c r="G123" s="15">
        <v>6</v>
      </c>
      <c r="H123" s="16">
        <v>314.51</v>
      </c>
      <c r="I123" s="15">
        <v>6</v>
      </c>
      <c r="J123" s="15">
        <v>8</v>
      </c>
      <c r="K123" s="16">
        <v>661.03</v>
      </c>
      <c r="M123" s="178">
        <f t="shared" si="2"/>
        <v>1</v>
      </c>
    </row>
    <row r="124" spans="1:13" x14ac:dyDescent="0.25">
      <c r="A124" s="30">
        <v>116</v>
      </c>
      <c r="B124" s="10" t="s">
        <v>110</v>
      </c>
      <c r="C124" s="15">
        <v>5</v>
      </c>
      <c r="D124" s="15">
        <v>12</v>
      </c>
      <c r="E124" s="16">
        <v>615.61</v>
      </c>
      <c r="F124" s="15">
        <v>5</v>
      </c>
      <c r="G124" s="15">
        <v>22</v>
      </c>
      <c r="H124" s="16">
        <v>664.8</v>
      </c>
      <c r="I124" s="15">
        <v>5</v>
      </c>
      <c r="J124" s="15">
        <v>11</v>
      </c>
      <c r="K124" s="16">
        <v>1407.99</v>
      </c>
      <c r="M124" s="178">
        <f t="shared" si="2"/>
        <v>1</v>
      </c>
    </row>
    <row r="125" spans="1:13" x14ac:dyDescent="0.25">
      <c r="A125" s="30">
        <v>117</v>
      </c>
      <c r="B125" s="10" t="s">
        <v>111</v>
      </c>
      <c r="C125" s="15">
        <v>3</v>
      </c>
      <c r="D125" s="15">
        <v>3</v>
      </c>
      <c r="E125" s="16">
        <v>183.31</v>
      </c>
      <c r="F125" s="15">
        <v>4</v>
      </c>
      <c r="G125" s="15">
        <v>4</v>
      </c>
      <c r="H125" s="16">
        <v>289.29000000000002</v>
      </c>
      <c r="I125" s="15">
        <v>4</v>
      </c>
      <c r="J125" s="15">
        <v>4</v>
      </c>
      <c r="K125" s="16">
        <v>494.12</v>
      </c>
      <c r="M125" s="178">
        <f t="shared" si="2"/>
        <v>1</v>
      </c>
    </row>
    <row r="126" spans="1:13" x14ac:dyDescent="0.25">
      <c r="A126" s="30">
        <v>118</v>
      </c>
      <c r="B126" s="10" t="s">
        <v>112</v>
      </c>
      <c r="C126" s="15">
        <v>1</v>
      </c>
      <c r="D126" s="15">
        <v>1</v>
      </c>
      <c r="E126" s="16">
        <v>99.14</v>
      </c>
      <c r="F126" s="15">
        <v>1</v>
      </c>
      <c r="G126" s="15">
        <v>1</v>
      </c>
      <c r="H126" s="16">
        <v>83.25</v>
      </c>
      <c r="I126" s="15">
        <v>2</v>
      </c>
      <c r="J126" s="15">
        <v>2</v>
      </c>
      <c r="K126" s="16">
        <v>385.7</v>
      </c>
      <c r="M126" s="178">
        <f t="shared" si="2"/>
        <v>1</v>
      </c>
    </row>
    <row r="127" spans="1:13" x14ac:dyDescent="0.25">
      <c r="A127" s="30">
        <v>119</v>
      </c>
      <c r="B127" s="10" t="s">
        <v>113</v>
      </c>
      <c r="C127" s="15">
        <v>5</v>
      </c>
      <c r="D127" s="15">
        <v>10</v>
      </c>
      <c r="E127" s="16">
        <v>324.77</v>
      </c>
      <c r="F127" s="15">
        <v>10</v>
      </c>
      <c r="G127" s="15">
        <v>10</v>
      </c>
      <c r="H127" s="16">
        <v>644.30999999999995</v>
      </c>
      <c r="I127" s="15">
        <v>10</v>
      </c>
      <c r="J127" s="15">
        <v>13</v>
      </c>
      <c r="K127" s="16">
        <v>1110.77</v>
      </c>
      <c r="M127" s="178">
        <f t="shared" si="2"/>
        <v>1</v>
      </c>
    </row>
    <row r="128" spans="1:13" x14ac:dyDescent="0.25">
      <c r="A128" s="30">
        <v>120</v>
      </c>
      <c r="B128" s="10" t="s">
        <v>115</v>
      </c>
      <c r="C128" s="15">
        <v>1</v>
      </c>
      <c r="D128" s="15">
        <v>2</v>
      </c>
      <c r="E128" s="16">
        <v>11684.46</v>
      </c>
      <c r="F128" s="15">
        <v>1</v>
      </c>
      <c r="G128" s="15">
        <v>1</v>
      </c>
      <c r="H128" s="16">
        <v>11964.66</v>
      </c>
      <c r="I128" s="15">
        <v>1</v>
      </c>
      <c r="J128" s="15">
        <v>2</v>
      </c>
      <c r="K128" s="16">
        <v>12535.3</v>
      </c>
      <c r="M128" s="178">
        <f t="shared" si="2"/>
        <v>1</v>
      </c>
    </row>
    <row r="129" spans="1:13" x14ac:dyDescent="0.25">
      <c r="A129" s="30">
        <v>121</v>
      </c>
      <c r="B129" s="10" t="s">
        <v>292</v>
      </c>
      <c r="C129" s="15">
        <v>1</v>
      </c>
      <c r="D129" s="15">
        <v>1</v>
      </c>
      <c r="E129" s="16">
        <v>144.54</v>
      </c>
      <c r="F129" s="15">
        <v>1</v>
      </c>
      <c r="G129" s="15">
        <v>1</v>
      </c>
      <c r="H129" s="16">
        <v>163.11000000000001</v>
      </c>
      <c r="I129" s="15">
        <v>1</v>
      </c>
      <c r="J129" s="15">
        <v>1</v>
      </c>
      <c r="K129" s="16">
        <v>332.82</v>
      </c>
      <c r="M129" s="178">
        <f t="shared" si="2"/>
        <v>1</v>
      </c>
    </row>
    <row r="130" spans="1:13" x14ac:dyDescent="0.25">
      <c r="A130" s="30">
        <v>122</v>
      </c>
      <c r="B130" s="10" t="s">
        <v>117</v>
      </c>
      <c r="C130" s="15">
        <v>2</v>
      </c>
      <c r="D130" s="15">
        <v>5</v>
      </c>
      <c r="E130" s="16">
        <v>139.03</v>
      </c>
      <c r="F130" s="15">
        <v>2</v>
      </c>
      <c r="G130" s="15">
        <v>4</v>
      </c>
      <c r="H130" s="16">
        <v>64</v>
      </c>
      <c r="I130" s="15">
        <v>2</v>
      </c>
      <c r="J130" s="15">
        <v>6</v>
      </c>
      <c r="K130" s="16">
        <v>166.92</v>
      </c>
      <c r="M130" s="178">
        <f t="shared" si="2"/>
        <v>1</v>
      </c>
    </row>
    <row r="131" spans="1:13" x14ac:dyDescent="0.25">
      <c r="A131" s="30">
        <v>123</v>
      </c>
      <c r="B131" s="10" t="s">
        <v>118</v>
      </c>
      <c r="C131" s="15">
        <v>5</v>
      </c>
      <c r="D131" s="15">
        <v>8</v>
      </c>
      <c r="E131" s="16">
        <v>871.29</v>
      </c>
      <c r="F131" s="15">
        <v>6</v>
      </c>
      <c r="G131" s="15">
        <v>6</v>
      </c>
      <c r="H131" s="16">
        <v>595.58000000000004</v>
      </c>
      <c r="I131" s="15">
        <v>1</v>
      </c>
      <c r="J131" s="15">
        <v>1</v>
      </c>
      <c r="K131" s="16">
        <v>450.31</v>
      </c>
      <c r="M131" s="178">
        <f t="shared" si="2"/>
        <v>1</v>
      </c>
    </row>
    <row r="132" spans="1:13" x14ac:dyDescent="0.25">
      <c r="A132" s="30">
        <v>124</v>
      </c>
      <c r="B132" s="10" t="s">
        <v>119</v>
      </c>
      <c r="C132" s="15">
        <v>2</v>
      </c>
      <c r="D132" s="15">
        <v>3</v>
      </c>
      <c r="E132" s="16">
        <v>115.75</v>
      </c>
      <c r="F132" s="15">
        <v>1</v>
      </c>
      <c r="G132" s="15">
        <v>2</v>
      </c>
      <c r="H132" s="16">
        <v>63.07</v>
      </c>
      <c r="I132" s="15">
        <v>4</v>
      </c>
      <c r="J132" s="15">
        <v>7</v>
      </c>
      <c r="K132" s="16">
        <v>181.73</v>
      </c>
      <c r="M132" s="178">
        <f t="shared" si="2"/>
        <v>1</v>
      </c>
    </row>
    <row r="133" spans="1:13" x14ac:dyDescent="0.25">
      <c r="A133" s="30">
        <v>125</v>
      </c>
      <c r="B133" s="10" t="s">
        <v>120</v>
      </c>
      <c r="C133" s="15">
        <v>5</v>
      </c>
      <c r="D133" s="15">
        <v>10</v>
      </c>
      <c r="E133" s="16">
        <v>440.3</v>
      </c>
      <c r="F133" s="15">
        <v>8</v>
      </c>
      <c r="G133" s="15">
        <v>12</v>
      </c>
      <c r="H133" s="16">
        <v>440.89</v>
      </c>
      <c r="I133" s="15">
        <v>5</v>
      </c>
      <c r="J133" s="15">
        <v>13</v>
      </c>
      <c r="K133" s="16">
        <v>642.54</v>
      </c>
      <c r="M133" s="178">
        <f t="shared" si="2"/>
        <v>1</v>
      </c>
    </row>
    <row r="134" spans="1:13" x14ac:dyDescent="0.25">
      <c r="A134" s="30">
        <v>126</v>
      </c>
      <c r="B134" s="10" t="s">
        <v>293</v>
      </c>
      <c r="C134" s="15">
        <v>4</v>
      </c>
      <c r="D134" s="15">
        <v>4</v>
      </c>
      <c r="E134" s="16">
        <v>225.1</v>
      </c>
      <c r="F134" s="15">
        <v>0</v>
      </c>
      <c r="G134" s="15">
        <v>0</v>
      </c>
      <c r="H134" s="16">
        <v>0</v>
      </c>
      <c r="I134" s="15">
        <v>2</v>
      </c>
      <c r="J134" s="15">
        <v>2</v>
      </c>
      <c r="K134" s="16">
        <v>498.41</v>
      </c>
      <c r="M134" s="178">
        <f t="shared" si="2"/>
        <v>1</v>
      </c>
    </row>
    <row r="135" spans="1:13" x14ac:dyDescent="0.25">
      <c r="A135" s="30">
        <v>127</v>
      </c>
      <c r="B135" s="10" t="s">
        <v>294</v>
      </c>
      <c r="C135" s="15">
        <v>2</v>
      </c>
      <c r="D135" s="15">
        <v>2</v>
      </c>
      <c r="E135" s="16">
        <v>6146.07</v>
      </c>
      <c r="F135" s="15">
        <v>2</v>
      </c>
      <c r="G135" s="15">
        <v>2</v>
      </c>
      <c r="H135" s="16">
        <v>4960.1099999999997</v>
      </c>
      <c r="I135" s="15">
        <v>2</v>
      </c>
      <c r="J135" s="15">
        <v>2</v>
      </c>
      <c r="K135" s="16">
        <v>6417.81</v>
      </c>
      <c r="M135" s="178">
        <f t="shared" si="2"/>
        <v>1</v>
      </c>
    </row>
    <row r="136" spans="1:13" x14ac:dyDescent="0.25">
      <c r="A136" s="30">
        <v>128</v>
      </c>
      <c r="B136" s="10" t="s">
        <v>295</v>
      </c>
      <c r="C136" s="15">
        <v>2</v>
      </c>
      <c r="D136" s="15">
        <v>13</v>
      </c>
      <c r="E136" s="16">
        <v>593.14</v>
      </c>
      <c r="F136" s="15">
        <v>2</v>
      </c>
      <c r="G136" s="15">
        <v>13</v>
      </c>
      <c r="H136" s="16">
        <v>760.96</v>
      </c>
      <c r="I136" s="15">
        <v>2</v>
      </c>
      <c r="J136" s="15">
        <v>13</v>
      </c>
      <c r="K136" s="16">
        <v>1248</v>
      </c>
      <c r="M136" s="178">
        <f t="shared" si="2"/>
        <v>1</v>
      </c>
    </row>
    <row r="137" spans="1:13" x14ac:dyDescent="0.25">
      <c r="A137" s="30">
        <v>129</v>
      </c>
      <c r="B137" s="10" t="s">
        <v>124</v>
      </c>
      <c r="C137" s="15">
        <v>1</v>
      </c>
      <c r="D137" s="15">
        <v>1</v>
      </c>
      <c r="E137" s="16">
        <v>12</v>
      </c>
      <c r="F137" s="15">
        <v>1</v>
      </c>
      <c r="G137" s="15">
        <v>2</v>
      </c>
      <c r="H137" s="16">
        <v>24</v>
      </c>
      <c r="I137" s="15">
        <v>1</v>
      </c>
      <c r="J137" s="15">
        <v>2</v>
      </c>
      <c r="K137" s="16">
        <v>19.2</v>
      </c>
      <c r="M137" s="178">
        <f t="shared" si="2"/>
        <v>1</v>
      </c>
    </row>
    <row r="138" spans="1:13" x14ac:dyDescent="0.25">
      <c r="A138" s="30">
        <v>130</v>
      </c>
      <c r="B138" s="10" t="s">
        <v>299</v>
      </c>
      <c r="C138" s="15">
        <v>7</v>
      </c>
      <c r="D138" s="15">
        <v>9</v>
      </c>
      <c r="E138" s="16">
        <v>1822.54</v>
      </c>
      <c r="F138" s="15">
        <v>5</v>
      </c>
      <c r="G138" s="15">
        <v>10</v>
      </c>
      <c r="H138" s="16">
        <v>1956.85</v>
      </c>
      <c r="I138" s="15">
        <v>6</v>
      </c>
      <c r="J138" s="15">
        <v>8</v>
      </c>
      <c r="K138" s="16">
        <v>2478.7399999999998</v>
      </c>
      <c r="M138" s="178">
        <f t="shared" si="2"/>
        <v>1</v>
      </c>
    </row>
    <row r="139" spans="1:13" x14ac:dyDescent="0.25">
      <c r="A139" s="30">
        <v>131</v>
      </c>
      <c r="B139" s="10" t="s">
        <v>300</v>
      </c>
      <c r="C139" s="15">
        <v>2</v>
      </c>
      <c r="D139" s="15">
        <v>4</v>
      </c>
      <c r="E139" s="16">
        <v>620.87</v>
      </c>
      <c r="F139" s="15">
        <v>2</v>
      </c>
      <c r="G139" s="15">
        <v>2</v>
      </c>
      <c r="H139" s="16">
        <v>900.25</v>
      </c>
      <c r="I139" s="15">
        <v>2</v>
      </c>
      <c r="J139" s="15">
        <v>7</v>
      </c>
      <c r="K139" s="16">
        <v>1634.23</v>
      </c>
      <c r="M139" s="178">
        <f t="shared" si="2"/>
        <v>1</v>
      </c>
    </row>
    <row r="140" spans="1:13" x14ac:dyDescent="0.25">
      <c r="A140" s="30">
        <v>132</v>
      </c>
      <c r="B140" s="10" t="s">
        <v>301</v>
      </c>
      <c r="C140" s="15">
        <v>2</v>
      </c>
      <c r="D140" s="15">
        <v>4</v>
      </c>
      <c r="E140" s="16">
        <v>1346.49</v>
      </c>
      <c r="F140" s="15">
        <v>2</v>
      </c>
      <c r="G140" s="15">
        <v>6</v>
      </c>
      <c r="H140" s="16">
        <v>1592.2</v>
      </c>
      <c r="I140" s="15">
        <v>5</v>
      </c>
      <c r="J140" s="15">
        <v>9</v>
      </c>
      <c r="K140" s="16">
        <v>3151.33</v>
      </c>
      <c r="M140" s="178">
        <f t="shared" si="2"/>
        <v>1</v>
      </c>
    </row>
    <row r="141" spans="1:13" x14ac:dyDescent="0.25">
      <c r="A141" s="30">
        <v>133</v>
      </c>
      <c r="B141" s="10" t="s">
        <v>302</v>
      </c>
      <c r="C141" s="15">
        <v>3</v>
      </c>
      <c r="D141" s="15">
        <v>3</v>
      </c>
      <c r="E141" s="16">
        <v>486.69</v>
      </c>
      <c r="F141" s="15">
        <v>6</v>
      </c>
      <c r="G141" s="15">
        <v>6</v>
      </c>
      <c r="H141" s="16">
        <v>647.32000000000005</v>
      </c>
      <c r="I141" s="15">
        <v>5</v>
      </c>
      <c r="J141" s="15">
        <v>5</v>
      </c>
      <c r="K141" s="16">
        <v>599.19000000000005</v>
      </c>
      <c r="M141" s="178">
        <f t="shared" si="2"/>
        <v>1</v>
      </c>
    </row>
    <row r="142" spans="1:13" x14ac:dyDescent="0.25">
      <c r="A142" s="30">
        <v>134</v>
      </c>
      <c r="B142" s="10" t="s">
        <v>130</v>
      </c>
      <c r="C142" s="15">
        <v>1</v>
      </c>
      <c r="D142" s="15">
        <v>1</v>
      </c>
      <c r="E142" s="16">
        <v>17028.599999999999</v>
      </c>
      <c r="F142" s="15">
        <v>1</v>
      </c>
      <c r="G142" s="15">
        <v>1</v>
      </c>
      <c r="H142" s="16">
        <v>19734.28</v>
      </c>
      <c r="I142" s="15">
        <v>1</v>
      </c>
      <c r="J142" s="15">
        <v>1</v>
      </c>
      <c r="K142" s="16">
        <v>10980.3</v>
      </c>
      <c r="M142" s="178">
        <f t="shared" si="2"/>
        <v>1</v>
      </c>
    </row>
    <row r="143" spans="1:13" x14ac:dyDescent="0.25">
      <c r="A143" s="30">
        <v>135</v>
      </c>
      <c r="B143" s="10" t="s">
        <v>131</v>
      </c>
      <c r="C143" s="15">
        <v>37</v>
      </c>
      <c r="D143" s="15">
        <v>37</v>
      </c>
      <c r="E143" s="16">
        <v>2934.28</v>
      </c>
      <c r="F143" s="15">
        <v>36</v>
      </c>
      <c r="G143" s="15">
        <v>36</v>
      </c>
      <c r="H143" s="16">
        <v>4001.44</v>
      </c>
      <c r="I143" s="15">
        <v>48</v>
      </c>
      <c r="J143" s="15">
        <v>48</v>
      </c>
      <c r="K143" s="16">
        <v>6124.05</v>
      </c>
      <c r="M143" s="178">
        <f t="shared" si="2"/>
        <v>1</v>
      </c>
    </row>
    <row r="144" spans="1:13" x14ac:dyDescent="0.25">
      <c r="A144" s="30">
        <v>136</v>
      </c>
      <c r="B144" s="10" t="s">
        <v>132</v>
      </c>
      <c r="C144" s="15">
        <v>15</v>
      </c>
      <c r="D144" s="15">
        <v>47</v>
      </c>
      <c r="E144" s="16">
        <v>2082.2800000000002</v>
      </c>
      <c r="F144" s="15">
        <v>17</v>
      </c>
      <c r="G144" s="15">
        <v>31</v>
      </c>
      <c r="H144" s="16">
        <v>2103.08</v>
      </c>
      <c r="I144" s="15">
        <v>18</v>
      </c>
      <c r="J144" s="15">
        <v>32</v>
      </c>
      <c r="K144" s="16">
        <v>1883.96</v>
      </c>
      <c r="M144" s="178">
        <f t="shared" si="2"/>
        <v>1</v>
      </c>
    </row>
    <row r="145" spans="1:13" x14ac:dyDescent="0.25">
      <c r="A145" s="30">
        <v>137</v>
      </c>
      <c r="B145" s="10" t="s">
        <v>133</v>
      </c>
      <c r="C145" s="15">
        <v>5</v>
      </c>
      <c r="D145" s="15">
        <v>11</v>
      </c>
      <c r="E145" s="16">
        <v>700.98</v>
      </c>
      <c r="F145" s="15">
        <v>4</v>
      </c>
      <c r="G145" s="15">
        <v>10</v>
      </c>
      <c r="H145" s="16">
        <v>1003.19</v>
      </c>
      <c r="I145" s="15">
        <v>5</v>
      </c>
      <c r="J145" s="15">
        <v>11</v>
      </c>
      <c r="K145" s="16">
        <v>514.22</v>
      </c>
      <c r="M145" s="178">
        <f t="shared" si="2"/>
        <v>1</v>
      </c>
    </row>
    <row r="146" spans="1:13" x14ac:dyDescent="0.25">
      <c r="A146" s="30">
        <v>138</v>
      </c>
      <c r="B146" s="10" t="s">
        <v>134</v>
      </c>
      <c r="C146" s="15">
        <v>3</v>
      </c>
      <c r="D146" s="15">
        <v>3</v>
      </c>
      <c r="E146" s="16">
        <v>121.59</v>
      </c>
      <c r="F146" s="15">
        <v>5</v>
      </c>
      <c r="G146" s="15">
        <v>6</v>
      </c>
      <c r="H146" s="16">
        <v>332.88</v>
      </c>
      <c r="I146" s="15">
        <v>1</v>
      </c>
      <c r="J146" s="15">
        <v>1</v>
      </c>
      <c r="K146" s="16">
        <v>18</v>
      </c>
      <c r="M146" s="178">
        <f t="shared" si="2"/>
        <v>1</v>
      </c>
    </row>
    <row r="147" spans="1:13" x14ac:dyDescent="0.25">
      <c r="A147" s="30">
        <v>139</v>
      </c>
      <c r="B147" s="10" t="s">
        <v>135</v>
      </c>
      <c r="C147" s="15">
        <v>4</v>
      </c>
      <c r="D147" s="15">
        <v>13</v>
      </c>
      <c r="E147" s="16">
        <v>2448.8000000000002</v>
      </c>
      <c r="F147" s="15">
        <v>5</v>
      </c>
      <c r="G147" s="15">
        <v>14</v>
      </c>
      <c r="H147" s="16">
        <v>2113.9</v>
      </c>
      <c r="I147" s="15">
        <v>4</v>
      </c>
      <c r="J147" s="15">
        <v>10</v>
      </c>
      <c r="K147" s="16">
        <v>1463.93</v>
      </c>
      <c r="M147" s="178">
        <f t="shared" si="2"/>
        <v>1</v>
      </c>
    </row>
    <row r="148" spans="1:13" x14ac:dyDescent="0.25">
      <c r="A148" s="30">
        <v>140</v>
      </c>
      <c r="B148" s="10" t="s">
        <v>136</v>
      </c>
      <c r="C148" s="15">
        <v>4</v>
      </c>
      <c r="D148" s="15">
        <v>4</v>
      </c>
      <c r="E148" s="16">
        <v>149.44</v>
      </c>
      <c r="F148" s="15">
        <v>9</v>
      </c>
      <c r="G148" s="15">
        <v>10</v>
      </c>
      <c r="H148" s="16">
        <v>383.07</v>
      </c>
      <c r="I148" s="15">
        <v>5</v>
      </c>
      <c r="J148" s="15">
        <v>7</v>
      </c>
      <c r="K148" s="16">
        <v>177.81</v>
      </c>
      <c r="M148" s="178">
        <f t="shared" si="2"/>
        <v>1</v>
      </c>
    </row>
    <row r="149" spans="1:13" x14ac:dyDescent="0.25">
      <c r="A149" s="30">
        <v>141</v>
      </c>
      <c r="B149" s="10" t="s">
        <v>137</v>
      </c>
      <c r="C149" s="15">
        <v>5</v>
      </c>
      <c r="D149" s="15">
        <v>27</v>
      </c>
      <c r="E149" s="16">
        <v>1662.73</v>
      </c>
      <c r="F149" s="15">
        <v>10</v>
      </c>
      <c r="G149" s="15">
        <v>36</v>
      </c>
      <c r="H149" s="16">
        <v>3416.73</v>
      </c>
      <c r="I149" s="15">
        <v>14</v>
      </c>
      <c r="J149" s="15">
        <v>47</v>
      </c>
      <c r="K149" s="16">
        <v>4101.0600000000004</v>
      </c>
      <c r="M149" s="178">
        <f t="shared" si="2"/>
        <v>1</v>
      </c>
    </row>
    <row r="150" spans="1:13" x14ac:dyDescent="0.25">
      <c r="A150" s="30">
        <v>142</v>
      </c>
      <c r="B150" s="10" t="s">
        <v>138</v>
      </c>
      <c r="C150" s="15">
        <v>7</v>
      </c>
      <c r="D150" s="15">
        <v>19</v>
      </c>
      <c r="E150" s="16">
        <v>810.83</v>
      </c>
      <c r="F150" s="15">
        <v>8</v>
      </c>
      <c r="G150" s="15">
        <v>19</v>
      </c>
      <c r="H150" s="16">
        <v>757.19</v>
      </c>
      <c r="I150" s="15">
        <v>15</v>
      </c>
      <c r="J150" s="15">
        <v>35</v>
      </c>
      <c r="K150" s="16">
        <v>1190.1600000000001</v>
      </c>
      <c r="M150" s="178">
        <f t="shared" si="2"/>
        <v>1</v>
      </c>
    </row>
    <row r="151" spans="1:13" x14ac:dyDescent="0.25">
      <c r="A151" s="30">
        <v>143</v>
      </c>
      <c r="B151" s="10" t="s">
        <v>139</v>
      </c>
      <c r="C151" s="15">
        <v>2</v>
      </c>
      <c r="D151" s="15">
        <v>3</v>
      </c>
      <c r="E151" s="16">
        <v>39.51</v>
      </c>
      <c r="F151" s="15">
        <v>7</v>
      </c>
      <c r="G151" s="15">
        <v>10</v>
      </c>
      <c r="H151" s="16">
        <v>617.39</v>
      </c>
      <c r="I151" s="15">
        <v>9</v>
      </c>
      <c r="J151" s="15">
        <v>9</v>
      </c>
      <c r="K151" s="16">
        <v>574.23</v>
      </c>
      <c r="M151" s="178">
        <f t="shared" si="2"/>
        <v>1</v>
      </c>
    </row>
    <row r="152" spans="1:13" x14ac:dyDescent="0.25">
      <c r="A152" s="30">
        <v>144</v>
      </c>
      <c r="B152" s="10" t="s">
        <v>140</v>
      </c>
      <c r="C152" s="15">
        <v>21</v>
      </c>
      <c r="D152" s="15">
        <v>40</v>
      </c>
      <c r="E152" s="16">
        <v>929.38</v>
      </c>
      <c r="F152" s="15">
        <v>19</v>
      </c>
      <c r="G152" s="15">
        <v>35</v>
      </c>
      <c r="H152" s="16">
        <v>1238.1600000000001</v>
      </c>
      <c r="I152" s="15">
        <v>9</v>
      </c>
      <c r="J152" s="15">
        <v>26</v>
      </c>
      <c r="K152" s="16">
        <v>1047.52</v>
      </c>
      <c r="M152" s="178">
        <f t="shared" si="2"/>
        <v>1</v>
      </c>
    </row>
    <row r="153" spans="1:13" x14ac:dyDescent="0.25">
      <c r="A153" s="30">
        <v>145</v>
      </c>
      <c r="B153" s="10" t="s">
        <v>141</v>
      </c>
      <c r="C153" s="15">
        <v>10</v>
      </c>
      <c r="D153" s="15">
        <v>27</v>
      </c>
      <c r="E153" s="16">
        <v>6878.86</v>
      </c>
      <c r="F153" s="15">
        <v>8</v>
      </c>
      <c r="G153" s="15">
        <v>32</v>
      </c>
      <c r="H153" s="16">
        <v>7424.62</v>
      </c>
      <c r="I153" s="15">
        <v>9</v>
      </c>
      <c r="J153" s="15">
        <v>28</v>
      </c>
      <c r="K153" s="16">
        <v>7310.48</v>
      </c>
      <c r="M153" s="178">
        <f t="shared" si="2"/>
        <v>1</v>
      </c>
    </row>
    <row r="154" spans="1:13" x14ac:dyDescent="0.25">
      <c r="A154" s="30">
        <v>146</v>
      </c>
      <c r="B154" s="10" t="s">
        <v>142</v>
      </c>
      <c r="C154" s="15">
        <v>8</v>
      </c>
      <c r="D154" s="15">
        <v>22</v>
      </c>
      <c r="E154" s="16">
        <v>2459.44</v>
      </c>
      <c r="F154" s="15">
        <v>4</v>
      </c>
      <c r="G154" s="15">
        <v>13</v>
      </c>
      <c r="H154" s="16">
        <v>3595.16</v>
      </c>
      <c r="I154" s="15">
        <v>8</v>
      </c>
      <c r="J154" s="15">
        <v>8</v>
      </c>
      <c r="K154" s="16">
        <v>4197.88</v>
      </c>
      <c r="M154" s="178">
        <f t="shared" si="2"/>
        <v>1</v>
      </c>
    </row>
    <row r="155" spans="1:13" x14ac:dyDescent="0.25">
      <c r="A155" s="30">
        <v>147</v>
      </c>
      <c r="B155" s="10" t="s">
        <v>143</v>
      </c>
      <c r="C155" s="15">
        <v>2</v>
      </c>
      <c r="D155" s="15">
        <v>6</v>
      </c>
      <c r="E155" s="16">
        <v>547</v>
      </c>
      <c r="F155" s="15">
        <v>2</v>
      </c>
      <c r="G155" s="15">
        <v>11</v>
      </c>
      <c r="H155" s="16">
        <v>2203.5500000000002</v>
      </c>
      <c r="I155" s="15">
        <v>2</v>
      </c>
      <c r="J155" s="15">
        <v>10</v>
      </c>
      <c r="K155" s="16">
        <v>1362.38</v>
      </c>
      <c r="M155" s="178">
        <f t="shared" si="2"/>
        <v>1</v>
      </c>
    </row>
    <row r="156" spans="1:13" x14ac:dyDescent="0.25">
      <c r="A156" s="30">
        <v>148</v>
      </c>
      <c r="B156" s="10" t="s">
        <v>144</v>
      </c>
      <c r="C156" s="15">
        <v>1</v>
      </c>
      <c r="D156" s="15">
        <v>3</v>
      </c>
      <c r="E156" s="16">
        <v>208.71</v>
      </c>
      <c r="F156" s="15">
        <v>1</v>
      </c>
      <c r="G156" s="15">
        <v>3</v>
      </c>
      <c r="H156" s="16">
        <v>257.74</v>
      </c>
      <c r="I156" s="15">
        <v>1</v>
      </c>
      <c r="J156" s="15">
        <v>3</v>
      </c>
      <c r="K156" s="16">
        <v>275.49299999999999</v>
      </c>
      <c r="M156" s="178">
        <f t="shared" si="2"/>
        <v>1</v>
      </c>
    </row>
    <row r="157" spans="1:13" x14ac:dyDescent="0.25">
      <c r="A157" s="30">
        <v>149</v>
      </c>
      <c r="B157" s="10" t="s">
        <v>145</v>
      </c>
      <c r="C157" s="15">
        <v>0</v>
      </c>
      <c r="D157" s="15">
        <v>0</v>
      </c>
      <c r="E157" s="16">
        <v>0</v>
      </c>
      <c r="F157" s="15">
        <v>1</v>
      </c>
      <c r="G157" s="15">
        <v>1</v>
      </c>
      <c r="H157" s="16">
        <v>94.62</v>
      </c>
      <c r="I157" s="15">
        <v>0</v>
      </c>
      <c r="J157" s="15">
        <v>0</v>
      </c>
      <c r="K157" s="16">
        <v>0</v>
      </c>
      <c r="M157" s="178">
        <f t="shared" si="2"/>
        <v>1</v>
      </c>
    </row>
    <row r="158" spans="1:13" x14ac:dyDescent="0.25">
      <c r="A158" s="30">
        <v>150</v>
      </c>
      <c r="B158" s="10" t="s">
        <v>146</v>
      </c>
      <c r="C158" s="15">
        <v>1</v>
      </c>
      <c r="D158" s="15">
        <v>5</v>
      </c>
      <c r="E158" s="16">
        <v>220.6</v>
      </c>
      <c r="F158" s="15">
        <v>1</v>
      </c>
      <c r="G158" s="15">
        <v>6</v>
      </c>
      <c r="H158" s="16">
        <v>248</v>
      </c>
      <c r="I158" s="15">
        <v>2</v>
      </c>
      <c r="J158" s="15">
        <v>8</v>
      </c>
      <c r="K158" s="16">
        <v>476.7</v>
      </c>
      <c r="M158" s="178">
        <f t="shared" si="2"/>
        <v>1</v>
      </c>
    </row>
    <row r="159" spans="1:13" x14ac:dyDescent="0.25">
      <c r="A159" s="30">
        <v>151</v>
      </c>
      <c r="B159" s="10" t="s">
        <v>147</v>
      </c>
      <c r="C159" s="15">
        <v>2</v>
      </c>
      <c r="D159" s="15">
        <v>8</v>
      </c>
      <c r="E159" s="16">
        <v>882.85</v>
      </c>
      <c r="F159" s="15">
        <v>3</v>
      </c>
      <c r="G159" s="15">
        <v>18</v>
      </c>
      <c r="H159" s="16">
        <v>2860.04</v>
      </c>
      <c r="I159" s="15">
        <v>3</v>
      </c>
      <c r="J159" s="15">
        <v>15</v>
      </c>
      <c r="K159" s="16">
        <v>1579.98</v>
      </c>
      <c r="M159" s="178">
        <f t="shared" si="2"/>
        <v>1</v>
      </c>
    </row>
    <row r="160" spans="1:13" x14ac:dyDescent="0.25">
      <c r="A160" s="30">
        <v>152</v>
      </c>
      <c r="B160" s="10" t="s">
        <v>148</v>
      </c>
      <c r="C160" s="15">
        <v>1</v>
      </c>
      <c r="D160" s="15">
        <v>1</v>
      </c>
      <c r="E160" s="16">
        <v>57.08</v>
      </c>
      <c r="F160" s="15">
        <v>1</v>
      </c>
      <c r="G160" s="15">
        <v>1</v>
      </c>
      <c r="H160" s="16">
        <v>15</v>
      </c>
      <c r="I160" s="15">
        <v>0</v>
      </c>
      <c r="J160" s="15">
        <v>0</v>
      </c>
      <c r="K160" s="16">
        <v>0</v>
      </c>
      <c r="M160" s="178">
        <f t="shared" si="2"/>
        <v>1</v>
      </c>
    </row>
    <row r="161" spans="1:13" x14ac:dyDescent="0.25">
      <c r="A161" s="30">
        <v>153</v>
      </c>
      <c r="B161" s="10" t="s">
        <v>149</v>
      </c>
      <c r="C161" s="15">
        <v>5</v>
      </c>
      <c r="D161" s="15">
        <v>7</v>
      </c>
      <c r="E161" s="16">
        <v>414.83</v>
      </c>
      <c r="F161" s="15">
        <v>4</v>
      </c>
      <c r="G161" s="15">
        <v>5</v>
      </c>
      <c r="H161" s="16">
        <v>1281.19</v>
      </c>
      <c r="I161" s="15">
        <v>6</v>
      </c>
      <c r="J161" s="15">
        <v>11</v>
      </c>
      <c r="K161" s="16">
        <v>949.15</v>
      </c>
      <c r="M161" s="178">
        <f t="shared" si="2"/>
        <v>1</v>
      </c>
    </row>
    <row r="162" spans="1:13" x14ac:dyDescent="0.25">
      <c r="A162" s="30">
        <v>154</v>
      </c>
      <c r="B162" s="10" t="s">
        <v>150</v>
      </c>
      <c r="C162" s="15">
        <v>4</v>
      </c>
      <c r="D162" s="15">
        <v>7</v>
      </c>
      <c r="E162" s="16">
        <v>253.78</v>
      </c>
      <c r="F162" s="15">
        <v>4</v>
      </c>
      <c r="G162" s="15">
        <v>6</v>
      </c>
      <c r="H162" s="16">
        <v>492.37</v>
      </c>
      <c r="I162" s="15">
        <v>6</v>
      </c>
      <c r="J162" s="15">
        <v>6</v>
      </c>
      <c r="K162" s="16">
        <v>604.35</v>
      </c>
      <c r="M162" s="178">
        <f t="shared" si="2"/>
        <v>1</v>
      </c>
    </row>
    <row r="163" spans="1:13" x14ac:dyDescent="0.25">
      <c r="A163" s="30">
        <v>155</v>
      </c>
      <c r="B163" s="10" t="s">
        <v>151</v>
      </c>
      <c r="C163" s="15">
        <v>14</v>
      </c>
      <c r="D163" s="15">
        <v>27</v>
      </c>
      <c r="E163" s="16">
        <v>964.78</v>
      </c>
      <c r="F163" s="15">
        <v>15</v>
      </c>
      <c r="G163" s="15">
        <v>36</v>
      </c>
      <c r="H163" s="16">
        <v>2170.75</v>
      </c>
      <c r="I163" s="15">
        <v>21</v>
      </c>
      <c r="J163" s="15">
        <v>77</v>
      </c>
      <c r="K163" s="16">
        <v>4619.66</v>
      </c>
      <c r="M163" s="178">
        <f t="shared" si="2"/>
        <v>1</v>
      </c>
    </row>
    <row r="164" spans="1:13" x14ac:dyDescent="0.25">
      <c r="A164" s="30">
        <v>156</v>
      </c>
      <c r="B164" s="10" t="s">
        <v>152</v>
      </c>
      <c r="C164" s="15">
        <v>2</v>
      </c>
      <c r="D164" s="15">
        <v>6</v>
      </c>
      <c r="E164" s="16">
        <v>673.2</v>
      </c>
      <c r="F164" s="15">
        <v>2</v>
      </c>
      <c r="G164" s="15">
        <v>9</v>
      </c>
      <c r="H164" s="16">
        <v>1011.03</v>
      </c>
      <c r="I164" s="15">
        <v>4</v>
      </c>
      <c r="J164" s="15">
        <v>9</v>
      </c>
      <c r="K164" s="16">
        <v>1167.24</v>
      </c>
      <c r="M164" s="178">
        <f t="shared" si="2"/>
        <v>1</v>
      </c>
    </row>
    <row r="165" spans="1:13" x14ac:dyDescent="0.25">
      <c r="A165" s="30">
        <v>157</v>
      </c>
      <c r="B165" s="10" t="s">
        <v>153</v>
      </c>
      <c r="C165" s="15">
        <v>6</v>
      </c>
      <c r="D165" s="15">
        <v>17</v>
      </c>
      <c r="E165" s="16">
        <v>1336</v>
      </c>
      <c r="F165" s="15">
        <v>4</v>
      </c>
      <c r="G165" s="15">
        <v>29</v>
      </c>
      <c r="H165" s="16">
        <v>1583.75</v>
      </c>
      <c r="I165" s="15">
        <v>2</v>
      </c>
      <c r="J165" s="15">
        <v>29</v>
      </c>
      <c r="K165" s="16">
        <v>1603.12</v>
      </c>
      <c r="M165" s="178">
        <f t="shared" si="2"/>
        <v>1</v>
      </c>
    </row>
    <row r="166" spans="1:13" x14ac:dyDescent="0.25">
      <c r="A166" s="30">
        <v>158</v>
      </c>
      <c r="B166" s="10" t="s">
        <v>154</v>
      </c>
      <c r="C166" s="15">
        <v>2</v>
      </c>
      <c r="D166" s="15">
        <v>2</v>
      </c>
      <c r="E166" s="16">
        <v>371.78</v>
      </c>
      <c r="F166" s="15">
        <v>3</v>
      </c>
      <c r="G166" s="15">
        <v>11</v>
      </c>
      <c r="H166" s="16">
        <v>432.17</v>
      </c>
      <c r="I166" s="15">
        <v>3</v>
      </c>
      <c r="J166" s="15">
        <v>5</v>
      </c>
      <c r="K166" s="16">
        <v>277.12</v>
      </c>
      <c r="M166" s="178">
        <f t="shared" si="2"/>
        <v>1</v>
      </c>
    </row>
    <row r="167" spans="1:13" x14ac:dyDescent="0.25">
      <c r="A167" s="30">
        <v>159</v>
      </c>
      <c r="B167" s="10" t="s">
        <v>155</v>
      </c>
      <c r="C167" s="15">
        <v>1</v>
      </c>
      <c r="D167" s="15">
        <v>2</v>
      </c>
      <c r="E167" s="16">
        <v>198.49</v>
      </c>
      <c r="F167" s="15">
        <v>1</v>
      </c>
      <c r="G167" s="15">
        <v>2</v>
      </c>
      <c r="H167" s="16">
        <v>490.58</v>
      </c>
      <c r="I167" s="15">
        <v>1</v>
      </c>
      <c r="J167" s="15">
        <v>2</v>
      </c>
      <c r="K167" s="16">
        <v>1164.8</v>
      </c>
      <c r="M167" s="178">
        <f t="shared" si="2"/>
        <v>1</v>
      </c>
    </row>
    <row r="168" spans="1:13" x14ac:dyDescent="0.25">
      <c r="A168" s="30">
        <v>160</v>
      </c>
      <c r="B168" s="10" t="s">
        <v>156</v>
      </c>
      <c r="C168" s="15">
        <v>2</v>
      </c>
      <c r="D168" s="15">
        <v>6</v>
      </c>
      <c r="E168" s="16">
        <v>533.25</v>
      </c>
      <c r="F168" s="15">
        <v>1</v>
      </c>
      <c r="G168" s="15">
        <v>6</v>
      </c>
      <c r="H168" s="16">
        <v>489.23</v>
      </c>
      <c r="I168" s="15">
        <v>2</v>
      </c>
      <c r="J168" s="15">
        <v>7</v>
      </c>
      <c r="K168" s="16">
        <v>586.29</v>
      </c>
      <c r="M168" s="178">
        <f t="shared" si="2"/>
        <v>1</v>
      </c>
    </row>
    <row r="169" spans="1:13" x14ac:dyDescent="0.25">
      <c r="A169" s="30">
        <v>161</v>
      </c>
      <c r="B169" s="10" t="s">
        <v>157</v>
      </c>
      <c r="C169" s="15">
        <v>7</v>
      </c>
      <c r="D169" s="15">
        <v>21</v>
      </c>
      <c r="E169" s="16">
        <v>1434.01</v>
      </c>
      <c r="F169" s="15">
        <v>7</v>
      </c>
      <c r="G169" s="15">
        <v>26</v>
      </c>
      <c r="H169" s="16">
        <v>1918.75</v>
      </c>
      <c r="I169" s="15">
        <v>7</v>
      </c>
      <c r="J169" s="15">
        <v>16</v>
      </c>
      <c r="K169" s="16">
        <v>3664.36</v>
      </c>
      <c r="M169" s="178">
        <f t="shared" si="2"/>
        <v>1</v>
      </c>
    </row>
    <row r="170" spans="1:13" x14ac:dyDescent="0.25">
      <c r="A170" s="30">
        <v>162</v>
      </c>
      <c r="B170" s="10" t="s">
        <v>158</v>
      </c>
      <c r="C170" s="15">
        <v>1</v>
      </c>
      <c r="D170" s="15">
        <v>6</v>
      </c>
      <c r="E170" s="16">
        <v>577.41</v>
      </c>
      <c r="F170" s="15">
        <v>5</v>
      </c>
      <c r="G170" s="15">
        <v>9</v>
      </c>
      <c r="H170" s="16">
        <v>758.22</v>
      </c>
      <c r="I170" s="15">
        <v>2</v>
      </c>
      <c r="J170" s="15">
        <v>7</v>
      </c>
      <c r="K170" s="16">
        <v>1279.29</v>
      </c>
      <c r="M170" s="178">
        <f t="shared" ref="M170:M233" si="3">IF(SUM(E170,H170,K170)&gt;0,1,0)</f>
        <v>1</v>
      </c>
    </row>
    <row r="171" spans="1:13" x14ac:dyDescent="0.25">
      <c r="A171" s="30">
        <v>163</v>
      </c>
      <c r="B171" s="10" t="s">
        <v>159</v>
      </c>
      <c r="C171" s="15">
        <v>3</v>
      </c>
      <c r="D171" s="15">
        <v>6</v>
      </c>
      <c r="E171" s="16">
        <v>374.31</v>
      </c>
      <c r="F171" s="15">
        <v>4</v>
      </c>
      <c r="G171" s="15">
        <v>5</v>
      </c>
      <c r="H171" s="16">
        <v>369.38</v>
      </c>
      <c r="I171" s="15">
        <v>7</v>
      </c>
      <c r="J171" s="15">
        <v>10</v>
      </c>
      <c r="K171" s="16">
        <v>1156.45</v>
      </c>
      <c r="M171" s="178">
        <f t="shared" si="3"/>
        <v>1</v>
      </c>
    </row>
    <row r="172" spans="1:13" x14ac:dyDescent="0.25">
      <c r="A172" s="30">
        <v>164</v>
      </c>
      <c r="B172" s="10" t="s">
        <v>160</v>
      </c>
      <c r="C172" s="15">
        <v>2</v>
      </c>
      <c r="D172" s="15">
        <v>2</v>
      </c>
      <c r="E172" s="16">
        <v>26201.18</v>
      </c>
      <c r="F172" s="15">
        <v>5</v>
      </c>
      <c r="G172" s="15">
        <v>5</v>
      </c>
      <c r="H172" s="16">
        <v>25453.22</v>
      </c>
      <c r="I172" s="15">
        <v>4</v>
      </c>
      <c r="J172" s="15">
        <v>6</v>
      </c>
      <c r="K172" s="16">
        <v>27391.46</v>
      </c>
      <c r="M172" s="178">
        <f t="shared" si="3"/>
        <v>1</v>
      </c>
    </row>
    <row r="173" spans="1:13" x14ac:dyDescent="0.25">
      <c r="A173" s="30">
        <v>165</v>
      </c>
      <c r="B173" s="10" t="s">
        <v>161</v>
      </c>
      <c r="C173" s="15">
        <v>0</v>
      </c>
      <c r="D173" s="15">
        <v>0</v>
      </c>
      <c r="E173" s="16">
        <v>0</v>
      </c>
      <c r="F173" s="15">
        <v>1</v>
      </c>
      <c r="G173" s="15">
        <v>2</v>
      </c>
      <c r="H173" s="16">
        <v>80.5</v>
      </c>
      <c r="I173" s="15">
        <v>4</v>
      </c>
      <c r="J173" s="15">
        <v>4</v>
      </c>
      <c r="K173" s="16">
        <v>173.05</v>
      </c>
      <c r="M173" s="178">
        <f t="shared" si="3"/>
        <v>1</v>
      </c>
    </row>
    <row r="174" spans="1:13" x14ac:dyDescent="0.25">
      <c r="A174" s="30">
        <v>166</v>
      </c>
      <c r="B174" s="10" t="s">
        <v>162</v>
      </c>
      <c r="C174" s="15">
        <v>4</v>
      </c>
      <c r="D174" s="15">
        <v>26</v>
      </c>
      <c r="E174" s="16">
        <v>482.05</v>
      </c>
      <c r="F174" s="15">
        <v>4</v>
      </c>
      <c r="G174" s="15">
        <v>26</v>
      </c>
      <c r="H174" s="16">
        <v>417.45</v>
      </c>
      <c r="I174" s="15">
        <v>3</v>
      </c>
      <c r="J174" s="15">
        <v>29</v>
      </c>
      <c r="K174" s="16">
        <v>848.87</v>
      </c>
      <c r="M174" s="178">
        <f t="shared" si="3"/>
        <v>1</v>
      </c>
    </row>
    <row r="175" spans="1:13" x14ac:dyDescent="0.25">
      <c r="A175" s="30">
        <v>167</v>
      </c>
      <c r="B175" s="10" t="s">
        <v>163</v>
      </c>
      <c r="C175" s="15">
        <v>9</v>
      </c>
      <c r="D175" s="15">
        <v>14</v>
      </c>
      <c r="E175" s="16">
        <v>2189.38</v>
      </c>
      <c r="F175" s="15">
        <v>2</v>
      </c>
      <c r="G175" s="15">
        <v>5</v>
      </c>
      <c r="H175" s="16">
        <v>733.52</v>
      </c>
      <c r="I175" s="15">
        <v>3</v>
      </c>
      <c r="J175" s="15">
        <v>5</v>
      </c>
      <c r="K175" s="16">
        <v>756.54</v>
      </c>
      <c r="M175" s="178">
        <f t="shared" si="3"/>
        <v>1</v>
      </c>
    </row>
    <row r="176" spans="1:13" x14ac:dyDescent="0.25">
      <c r="A176" s="30">
        <v>168</v>
      </c>
      <c r="B176" s="10" t="s">
        <v>164</v>
      </c>
      <c r="C176" s="15">
        <v>2</v>
      </c>
      <c r="D176" s="15">
        <v>3</v>
      </c>
      <c r="E176" s="16">
        <v>109.72</v>
      </c>
      <c r="F176" s="15">
        <v>2</v>
      </c>
      <c r="G176" s="15">
        <v>5</v>
      </c>
      <c r="H176" s="16">
        <v>119.59</v>
      </c>
      <c r="I176" s="15">
        <v>2</v>
      </c>
      <c r="J176" s="15">
        <v>5</v>
      </c>
      <c r="K176" s="16">
        <v>181.12</v>
      </c>
      <c r="M176" s="178">
        <f t="shared" si="3"/>
        <v>1</v>
      </c>
    </row>
    <row r="177" spans="1:13" x14ac:dyDescent="0.25">
      <c r="A177" s="30">
        <v>169</v>
      </c>
      <c r="B177" s="10" t="s">
        <v>165</v>
      </c>
      <c r="C177" s="15">
        <v>6</v>
      </c>
      <c r="D177" s="15">
        <v>17</v>
      </c>
      <c r="E177" s="16">
        <v>718.08</v>
      </c>
      <c r="F177" s="15">
        <v>6</v>
      </c>
      <c r="G177" s="15">
        <v>16</v>
      </c>
      <c r="H177" s="16">
        <v>1129.8</v>
      </c>
      <c r="I177" s="15">
        <v>4</v>
      </c>
      <c r="J177" s="15">
        <v>14</v>
      </c>
      <c r="K177" s="16">
        <v>457.27</v>
      </c>
      <c r="M177" s="178">
        <f t="shared" si="3"/>
        <v>1</v>
      </c>
    </row>
    <row r="178" spans="1:13" x14ac:dyDescent="0.25">
      <c r="A178" s="30">
        <v>170</v>
      </c>
      <c r="B178" s="10" t="s">
        <v>166</v>
      </c>
      <c r="C178" s="15">
        <v>8</v>
      </c>
      <c r="D178" s="15">
        <v>19</v>
      </c>
      <c r="E178" s="16">
        <v>1185.81</v>
      </c>
      <c r="F178" s="15">
        <v>12</v>
      </c>
      <c r="G178" s="15">
        <v>19</v>
      </c>
      <c r="H178" s="16">
        <v>1198.18</v>
      </c>
      <c r="I178" s="15">
        <v>10</v>
      </c>
      <c r="J178" s="15">
        <v>26</v>
      </c>
      <c r="K178" s="16">
        <v>1985.54</v>
      </c>
      <c r="M178" s="178">
        <f t="shared" si="3"/>
        <v>1</v>
      </c>
    </row>
    <row r="179" spans="1:13" x14ac:dyDescent="0.25">
      <c r="A179" s="30">
        <v>171</v>
      </c>
      <c r="B179" s="10" t="s">
        <v>167</v>
      </c>
      <c r="C179" s="15">
        <v>5</v>
      </c>
      <c r="D179" s="15">
        <v>5</v>
      </c>
      <c r="E179" s="16">
        <v>514.29999999999995</v>
      </c>
      <c r="F179" s="15">
        <v>2</v>
      </c>
      <c r="G179" s="15">
        <v>2</v>
      </c>
      <c r="H179" s="16">
        <v>692</v>
      </c>
      <c r="I179" s="15">
        <v>5</v>
      </c>
      <c r="J179" s="15">
        <v>12</v>
      </c>
      <c r="K179" s="16">
        <v>939.52</v>
      </c>
      <c r="M179" s="178">
        <f t="shared" si="3"/>
        <v>1</v>
      </c>
    </row>
    <row r="180" spans="1:13" x14ac:dyDescent="0.25">
      <c r="A180" s="30">
        <v>172</v>
      </c>
      <c r="B180" s="10" t="s">
        <v>168</v>
      </c>
      <c r="C180" s="15">
        <v>2</v>
      </c>
      <c r="D180" s="15">
        <v>3</v>
      </c>
      <c r="E180" s="16">
        <v>163</v>
      </c>
      <c r="F180" s="15">
        <v>5</v>
      </c>
      <c r="G180" s="15">
        <v>8</v>
      </c>
      <c r="H180" s="16">
        <v>111.15</v>
      </c>
      <c r="I180" s="15">
        <v>6</v>
      </c>
      <c r="J180" s="15">
        <v>9</v>
      </c>
      <c r="K180" s="16">
        <v>806.24</v>
      </c>
      <c r="M180" s="178">
        <f t="shared" si="3"/>
        <v>1</v>
      </c>
    </row>
    <row r="181" spans="1:13" x14ac:dyDescent="0.25">
      <c r="A181" s="30">
        <v>173</v>
      </c>
      <c r="B181" s="10" t="s">
        <v>169</v>
      </c>
      <c r="C181" s="15">
        <v>12</v>
      </c>
      <c r="D181" s="15">
        <v>21</v>
      </c>
      <c r="E181" s="16">
        <v>2723.38</v>
      </c>
      <c r="F181" s="15">
        <v>13</v>
      </c>
      <c r="G181" s="15">
        <v>27</v>
      </c>
      <c r="H181" s="16">
        <v>3932.32</v>
      </c>
      <c r="I181" s="15">
        <v>11</v>
      </c>
      <c r="J181" s="15">
        <v>22</v>
      </c>
      <c r="K181" s="16">
        <v>3035.83</v>
      </c>
      <c r="M181" s="178">
        <f t="shared" si="3"/>
        <v>1</v>
      </c>
    </row>
    <row r="182" spans="1:13" x14ac:dyDescent="0.25">
      <c r="A182" s="30">
        <v>174</v>
      </c>
      <c r="B182" s="10" t="s">
        <v>170</v>
      </c>
      <c r="C182" s="15">
        <v>3</v>
      </c>
      <c r="D182" s="15">
        <v>4</v>
      </c>
      <c r="E182" s="16">
        <v>72.5</v>
      </c>
      <c r="F182" s="15">
        <v>7</v>
      </c>
      <c r="G182" s="15">
        <v>13</v>
      </c>
      <c r="H182" s="16">
        <v>766.25</v>
      </c>
      <c r="I182" s="15">
        <v>3</v>
      </c>
      <c r="J182" s="15">
        <v>9</v>
      </c>
      <c r="K182" s="16">
        <v>611</v>
      </c>
      <c r="M182" s="178">
        <f t="shared" si="3"/>
        <v>1</v>
      </c>
    </row>
    <row r="183" spans="1:13" x14ac:dyDescent="0.25">
      <c r="A183" s="30">
        <v>175</v>
      </c>
      <c r="B183" s="10" t="s">
        <v>171</v>
      </c>
      <c r="C183" s="15">
        <v>20</v>
      </c>
      <c r="D183" s="15">
        <v>47</v>
      </c>
      <c r="E183" s="16">
        <v>4380.3500000000004</v>
      </c>
      <c r="F183" s="15">
        <v>24</v>
      </c>
      <c r="G183" s="15">
        <v>55</v>
      </c>
      <c r="H183" s="16">
        <v>4927.05</v>
      </c>
      <c r="I183" s="15">
        <v>16</v>
      </c>
      <c r="J183" s="15">
        <v>46</v>
      </c>
      <c r="K183" s="16">
        <v>5775</v>
      </c>
      <c r="M183" s="178">
        <f t="shared" si="3"/>
        <v>1</v>
      </c>
    </row>
    <row r="184" spans="1:13" x14ac:dyDescent="0.25">
      <c r="A184" s="30">
        <v>176</v>
      </c>
      <c r="B184" s="10" t="s">
        <v>172</v>
      </c>
      <c r="C184" s="15">
        <v>1</v>
      </c>
      <c r="D184" s="15">
        <v>6</v>
      </c>
      <c r="E184" s="16">
        <v>1756.03</v>
      </c>
      <c r="F184" s="15">
        <v>1</v>
      </c>
      <c r="G184" s="15">
        <v>1</v>
      </c>
      <c r="H184" s="16">
        <v>410.15</v>
      </c>
      <c r="I184" s="15">
        <v>1</v>
      </c>
      <c r="J184" s="15">
        <v>1</v>
      </c>
      <c r="K184" s="16">
        <v>200</v>
      </c>
      <c r="M184" s="178">
        <f t="shared" si="3"/>
        <v>1</v>
      </c>
    </row>
    <row r="185" spans="1:13" x14ac:dyDescent="0.25">
      <c r="A185" s="30">
        <v>177</v>
      </c>
      <c r="B185" s="10" t="s">
        <v>173</v>
      </c>
      <c r="C185" s="15">
        <v>4</v>
      </c>
      <c r="D185" s="15">
        <v>4</v>
      </c>
      <c r="E185" s="16">
        <v>413.18</v>
      </c>
      <c r="F185" s="15">
        <v>7</v>
      </c>
      <c r="G185" s="15">
        <v>12</v>
      </c>
      <c r="H185" s="16">
        <v>780.09</v>
      </c>
      <c r="I185" s="15">
        <v>5</v>
      </c>
      <c r="J185" s="15">
        <v>6</v>
      </c>
      <c r="K185" s="16">
        <v>424.51</v>
      </c>
      <c r="M185" s="178">
        <f t="shared" si="3"/>
        <v>1</v>
      </c>
    </row>
    <row r="186" spans="1:13" x14ac:dyDescent="0.25">
      <c r="A186" s="30">
        <v>178</v>
      </c>
      <c r="B186" s="10" t="s">
        <v>174</v>
      </c>
      <c r="C186" s="15">
        <v>3</v>
      </c>
      <c r="D186" s="15">
        <v>3</v>
      </c>
      <c r="E186" s="16">
        <v>214</v>
      </c>
      <c r="F186" s="15">
        <v>6</v>
      </c>
      <c r="G186" s="15">
        <v>10</v>
      </c>
      <c r="H186" s="16">
        <v>790.42</v>
      </c>
      <c r="I186" s="15">
        <v>7</v>
      </c>
      <c r="J186" s="15">
        <v>9</v>
      </c>
      <c r="K186" s="16">
        <v>460.65</v>
      </c>
      <c r="M186" s="178">
        <f t="shared" si="3"/>
        <v>1</v>
      </c>
    </row>
    <row r="187" spans="1:13" x14ac:dyDescent="0.25">
      <c r="A187" s="30">
        <v>179</v>
      </c>
      <c r="B187" s="10" t="s">
        <v>175</v>
      </c>
      <c r="C187" s="15">
        <v>0</v>
      </c>
      <c r="D187" s="15">
        <v>0</v>
      </c>
      <c r="E187" s="16">
        <v>0</v>
      </c>
      <c r="F187" s="15">
        <v>0</v>
      </c>
      <c r="G187" s="15">
        <v>0</v>
      </c>
      <c r="H187" s="16">
        <v>0</v>
      </c>
      <c r="I187" s="15">
        <v>2</v>
      </c>
      <c r="J187" s="15">
        <v>2</v>
      </c>
      <c r="K187" s="16">
        <v>36.909999999999997</v>
      </c>
      <c r="M187" s="178">
        <f t="shared" si="3"/>
        <v>1</v>
      </c>
    </row>
    <row r="188" spans="1:13" x14ac:dyDescent="0.25">
      <c r="A188" s="30">
        <v>180</v>
      </c>
      <c r="B188" s="10" t="s">
        <v>176</v>
      </c>
      <c r="C188" s="15">
        <v>11</v>
      </c>
      <c r="D188" s="15">
        <v>37</v>
      </c>
      <c r="E188" s="16">
        <v>3621.62</v>
      </c>
      <c r="F188" s="15">
        <v>21</v>
      </c>
      <c r="G188" s="15">
        <v>37</v>
      </c>
      <c r="H188" s="16">
        <v>2043.84</v>
      </c>
      <c r="I188" s="15">
        <v>22</v>
      </c>
      <c r="J188" s="15">
        <v>43</v>
      </c>
      <c r="K188" s="16">
        <v>3551.17</v>
      </c>
      <c r="M188" s="178">
        <f t="shared" si="3"/>
        <v>1</v>
      </c>
    </row>
    <row r="189" spans="1:13" x14ac:dyDescent="0.25">
      <c r="A189" s="30">
        <v>181</v>
      </c>
      <c r="B189" s="10" t="s">
        <v>177</v>
      </c>
      <c r="C189" s="15">
        <v>0</v>
      </c>
      <c r="D189" s="15">
        <v>0</v>
      </c>
      <c r="E189" s="16">
        <v>0</v>
      </c>
      <c r="F189" s="15">
        <v>1</v>
      </c>
      <c r="G189" s="15">
        <v>1</v>
      </c>
      <c r="H189" s="16">
        <v>49</v>
      </c>
      <c r="I189" s="15">
        <v>2</v>
      </c>
      <c r="J189" s="15">
        <v>1</v>
      </c>
      <c r="K189" s="16">
        <v>31</v>
      </c>
      <c r="M189" s="178">
        <f t="shared" si="3"/>
        <v>1</v>
      </c>
    </row>
    <row r="190" spans="1:13" x14ac:dyDescent="0.25">
      <c r="A190" s="30">
        <v>182</v>
      </c>
      <c r="B190" s="10" t="s">
        <v>178</v>
      </c>
      <c r="C190" s="15">
        <v>4</v>
      </c>
      <c r="D190" s="15">
        <v>7</v>
      </c>
      <c r="E190" s="16">
        <v>1034.18</v>
      </c>
      <c r="F190" s="15">
        <v>1</v>
      </c>
      <c r="G190" s="15">
        <v>5</v>
      </c>
      <c r="H190" s="16">
        <v>1548.55</v>
      </c>
      <c r="I190" s="15">
        <v>3</v>
      </c>
      <c r="J190" s="15">
        <v>7</v>
      </c>
      <c r="K190" s="16">
        <v>1634.07</v>
      </c>
      <c r="M190" s="178">
        <f t="shared" si="3"/>
        <v>1</v>
      </c>
    </row>
    <row r="191" spans="1:13" x14ac:dyDescent="0.25">
      <c r="A191" s="30">
        <v>183</v>
      </c>
      <c r="B191" s="10" t="s">
        <v>179</v>
      </c>
      <c r="C191" s="15">
        <v>6</v>
      </c>
      <c r="D191" s="15">
        <v>6</v>
      </c>
      <c r="E191" s="16">
        <v>526.45000000000005</v>
      </c>
      <c r="F191" s="15">
        <v>4</v>
      </c>
      <c r="G191" s="15">
        <v>4</v>
      </c>
      <c r="H191" s="16">
        <v>1062.19</v>
      </c>
      <c r="I191" s="15">
        <v>5</v>
      </c>
      <c r="J191" s="15">
        <v>6</v>
      </c>
      <c r="K191" s="16">
        <v>380.71</v>
      </c>
      <c r="M191" s="178">
        <f t="shared" si="3"/>
        <v>1</v>
      </c>
    </row>
    <row r="192" spans="1:13" x14ac:dyDescent="0.25">
      <c r="A192" s="30">
        <v>184</v>
      </c>
      <c r="B192" s="10" t="s">
        <v>180</v>
      </c>
      <c r="C192" s="15">
        <v>5</v>
      </c>
      <c r="D192" s="15">
        <v>5</v>
      </c>
      <c r="E192" s="16">
        <v>235.92</v>
      </c>
      <c r="F192" s="15">
        <v>6</v>
      </c>
      <c r="G192" s="15">
        <v>8</v>
      </c>
      <c r="H192" s="16">
        <v>723.94</v>
      </c>
      <c r="I192" s="15">
        <v>6</v>
      </c>
      <c r="J192" s="15">
        <v>9</v>
      </c>
      <c r="K192" s="16">
        <v>1481.92</v>
      </c>
      <c r="M192" s="178">
        <f t="shared" si="3"/>
        <v>1</v>
      </c>
    </row>
    <row r="193" spans="1:13" x14ac:dyDescent="0.25">
      <c r="A193" s="30">
        <v>185</v>
      </c>
      <c r="B193" s="10" t="s">
        <v>181</v>
      </c>
      <c r="C193" s="15">
        <v>0</v>
      </c>
      <c r="D193" s="15">
        <v>0</v>
      </c>
      <c r="E193" s="16">
        <v>0</v>
      </c>
      <c r="F193" s="15">
        <v>5</v>
      </c>
      <c r="G193" s="15">
        <v>5</v>
      </c>
      <c r="H193" s="16">
        <v>1652.4</v>
      </c>
      <c r="I193" s="15">
        <v>11</v>
      </c>
      <c r="J193" s="15">
        <v>23</v>
      </c>
      <c r="K193" s="16">
        <v>4515.01</v>
      </c>
      <c r="M193" s="178">
        <f t="shared" si="3"/>
        <v>1</v>
      </c>
    </row>
    <row r="194" spans="1:13" x14ac:dyDescent="0.25">
      <c r="A194" s="30">
        <v>186</v>
      </c>
      <c r="B194" s="10" t="s">
        <v>182</v>
      </c>
      <c r="C194" s="15">
        <v>3</v>
      </c>
      <c r="D194" s="15">
        <v>4</v>
      </c>
      <c r="E194" s="16">
        <v>217.05</v>
      </c>
      <c r="F194" s="15">
        <v>2</v>
      </c>
      <c r="G194" s="15">
        <v>2</v>
      </c>
      <c r="H194" s="16">
        <v>117.38</v>
      </c>
      <c r="I194" s="15">
        <v>2</v>
      </c>
      <c r="J194" s="15">
        <v>3</v>
      </c>
      <c r="K194" s="16">
        <v>700.6</v>
      </c>
      <c r="M194" s="178">
        <f t="shared" si="3"/>
        <v>1</v>
      </c>
    </row>
    <row r="195" spans="1:13" x14ac:dyDescent="0.25">
      <c r="A195" s="30">
        <v>187</v>
      </c>
      <c r="B195" s="10" t="s">
        <v>183</v>
      </c>
      <c r="C195" s="15">
        <v>2</v>
      </c>
      <c r="D195" s="15">
        <v>7</v>
      </c>
      <c r="E195" s="16">
        <v>216.28</v>
      </c>
      <c r="F195" s="15">
        <v>4</v>
      </c>
      <c r="G195" s="15">
        <v>6</v>
      </c>
      <c r="H195" s="16">
        <v>168.75</v>
      </c>
      <c r="I195" s="15">
        <v>1</v>
      </c>
      <c r="J195" s="15">
        <v>3</v>
      </c>
      <c r="K195" s="16">
        <v>153.6</v>
      </c>
      <c r="M195" s="178">
        <f t="shared" si="3"/>
        <v>1</v>
      </c>
    </row>
    <row r="196" spans="1:13" x14ac:dyDescent="0.25">
      <c r="A196" s="30">
        <v>188</v>
      </c>
      <c r="B196" s="10" t="s">
        <v>184</v>
      </c>
      <c r="C196" s="15">
        <v>26</v>
      </c>
      <c r="D196" s="15">
        <v>36</v>
      </c>
      <c r="E196" s="16">
        <v>1042.21</v>
      </c>
      <c r="F196" s="15">
        <v>29</v>
      </c>
      <c r="G196" s="15">
        <v>42</v>
      </c>
      <c r="H196" s="16">
        <v>3030.93</v>
      </c>
      <c r="I196" s="15">
        <v>27</v>
      </c>
      <c r="J196" s="15">
        <v>44</v>
      </c>
      <c r="K196" s="16">
        <v>2817.86</v>
      </c>
      <c r="M196" s="178">
        <f t="shared" si="3"/>
        <v>1</v>
      </c>
    </row>
    <row r="197" spans="1:13" x14ac:dyDescent="0.25">
      <c r="A197" s="30">
        <v>189</v>
      </c>
      <c r="B197" s="10" t="s">
        <v>186</v>
      </c>
      <c r="C197" s="15">
        <v>0</v>
      </c>
      <c r="D197" s="15">
        <v>0</v>
      </c>
      <c r="E197" s="16">
        <v>0</v>
      </c>
      <c r="F197" s="15">
        <v>1</v>
      </c>
      <c r="G197" s="15">
        <v>1</v>
      </c>
      <c r="H197" s="16">
        <v>65</v>
      </c>
      <c r="I197" s="15">
        <v>2</v>
      </c>
      <c r="J197" s="15">
        <v>2</v>
      </c>
      <c r="K197" s="16">
        <v>86.53</v>
      </c>
      <c r="M197" s="178">
        <f t="shared" si="3"/>
        <v>1</v>
      </c>
    </row>
    <row r="198" spans="1:13" x14ac:dyDescent="0.25">
      <c r="A198" s="30">
        <v>190</v>
      </c>
      <c r="B198" s="10" t="s">
        <v>187</v>
      </c>
      <c r="C198" s="15">
        <v>1</v>
      </c>
      <c r="D198" s="15">
        <v>2</v>
      </c>
      <c r="E198" s="16">
        <v>911.79</v>
      </c>
      <c r="F198" s="15">
        <v>3</v>
      </c>
      <c r="G198" s="15">
        <v>4</v>
      </c>
      <c r="H198" s="16">
        <v>1092.7</v>
      </c>
      <c r="I198" s="15">
        <v>3</v>
      </c>
      <c r="J198" s="15">
        <v>4</v>
      </c>
      <c r="K198" s="16">
        <v>2393.4</v>
      </c>
      <c r="M198" s="178">
        <f t="shared" si="3"/>
        <v>1</v>
      </c>
    </row>
    <row r="199" spans="1:13" x14ac:dyDescent="0.25">
      <c r="A199" s="30">
        <v>191</v>
      </c>
      <c r="B199" s="10" t="s">
        <v>227</v>
      </c>
      <c r="C199" s="15">
        <v>11</v>
      </c>
      <c r="D199" s="15">
        <v>18</v>
      </c>
      <c r="E199" s="16">
        <v>337.66</v>
      </c>
      <c r="F199" s="15">
        <v>13</v>
      </c>
      <c r="G199" s="15">
        <v>23</v>
      </c>
      <c r="H199" s="16">
        <v>849.64</v>
      </c>
      <c r="I199" s="15">
        <v>7</v>
      </c>
      <c r="J199" s="15">
        <v>17</v>
      </c>
      <c r="K199" s="16">
        <v>1433.2</v>
      </c>
      <c r="M199" s="178">
        <f t="shared" si="3"/>
        <v>1</v>
      </c>
    </row>
    <row r="200" spans="1:13" x14ac:dyDescent="0.25">
      <c r="A200" s="30">
        <v>192</v>
      </c>
      <c r="B200" s="10" t="s">
        <v>228</v>
      </c>
      <c r="C200" s="15">
        <v>1</v>
      </c>
      <c r="D200" s="15">
        <v>3</v>
      </c>
      <c r="E200" s="16">
        <v>554.08000000000004</v>
      </c>
      <c r="F200" s="15">
        <v>1</v>
      </c>
      <c r="G200" s="15">
        <v>2</v>
      </c>
      <c r="H200" s="16">
        <v>108</v>
      </c>
      <c r="I200" s="15">
        <v>1</v>
      </c>
      <c r="J200" s="15">
        <v>1</v>
      </c>
      <c r="K200" s="16">
        <v>59.4</v>
      </c>
      <c r="M200" s="178">
        <f t="shared" si="3"/>
        <v>1</v>
      </c>
    </row>
    <row r="201" spans="1:13" x14ac:dyDescent="0.25">
      <c r="A201" s="30">
        <v>193</v>
      </c>
      <c r="B201" s="10" t="s">
        <v>229</v>
      </c>
      <c r="C201" s="15">
        <v>4</v>
      </c>
      <c r="D201" s="15">
        <v>10</v>
      </c>
      <c r="E201" s="16">
        <v>812.48</v>
      </c>
      <c r="F201" s="15">
        <v>6</v>
      </c>
      <c r="G201" s="15">
        <v>6</v>
      </c>
      <c r="H201" s="16">
        <v>547.30999999999995</v>
      </c>
      <c r="I201" s="15">
        <v>4</v>
      </c>
      <c r="J201" s="15">
        <v>9</v>
      </c>
      <c r="K201" s="16">
        <v>2550.6</v>
      </c>
      <c r="M201" s="178">
        <f t="shared" si="3"/>
        <v>1</v>
      </c>
    </row>
    <row r="202" spans="1:13" x14ac:dyDescent="0.25">
      <c r="A202" s="30">
        <v>194</v>
      </c>
      <c r="B202" s="10" t="s">
        <v>226</v>
      </c>
      <c r="C202" s="15">
        <v>3</v>
      </c>
      <c r="D202" s="15">
        <v>4</v>
      </c>
      <c r="E202" s="16">
        <v>47.89</v>
      </c>
      <c r="F202" s="15">
        <v>4</v>
      </c>
      <c r="G202" s="15">
        <v>4</v>
      </c>
      <c r="H202" s="16">
        <v>60.1</v>
      </c>
      <c r="I202" s="15">
        <v>4</v>
      </c>
      <c r="J202" s="15">
        <v>4</v>
      </c>
      <c r="K202" s="16">
        <v>313.11</v>
      </c>
      <c r="M202" s="178">
        <f t="shared" si="3"/>
        <v>1</v>
      </c>
    </row>
    <row r="203" spans="1:13" x14ac:dyDescent="0.25">
      <c r="A203" s="30">
        <v>195</v>
      </c>
      <c r="B203" s="10" t="s">
        <v>230</v>
      </c>
      <c r="C203" s="15">
        <v>0</v>
      </c>
      <c r="D203" s="15">
        <v>0</v>
      </c>
      <c r="E203" s="16">
        <v>0</v>
      </c>
      <c r="F203" s="15">
        <v>0</v>
      </c>
      <c r="G203" s="15">
        <v>0</v>
      </c>
      <c r="H203" s="16">
        <v>0</v>
      </c>
      <c r="I203" s="15">
        <v>2</v>
      </c>
      <c r="J203" s="15">
        <v>2</v>
      </c>
      <c r="K203" s="16">
        <v>231.83</v>
      </c>
      <c r="M203" s="178">
        <f t="shared" si="3"/>
        <v>1</v>
      </c>
    </row>
    <row r="204" spans="1:13" ht="25.5" x14ac:dyDescent="0.25">
      <c r="A204" s="30">
        <v>196</v>
      </c>
      <c r="B204" s="31" t="s">
        <v>231</v>
      </c>
      <c r="C204" s="15">
        <v>5</v>
      </c>
      <c r="D204" s="15">
        <v>6</v>
      </c>
      <c r="E204" s="16">
        <v>3626.6</v>
      </c>
      <c r="F204" s="15">
        <v>5</v>
      </c>
      <c r="G204" s="15">
        <v>8</v>
      </c>
      <c r="H204" s="16">
        <v>5437.69</v>
      </c>
      <c r="I204" s="15">
        <v>5</v>
      </c>
      <c r="J204" s="15">
        <v>10</v>
      </c>
      <c r="K204" s="16">
        <v>8178.19</v>
      </c>
      <c r="M204" s="178">
        <f t="shared" si="3"/>
        <v>1</v>
      </c>
    </row>
    <row r="205" spans="1:13" ht="25.5" x14ac:dyDescent="0.25">
      <c r="A205" s="30">
        <v>197</v>
      </c>
      <c r="B205" s="31" t="s">
        <v>193</v>
      </c>
      <c r="C205" s="15">
        <v>6</v>
      </c>
      <c r="D205" s="15">
        <v>25</v>
      </c>
      <c r="E205" s="16">
        <v>6260.77</v>
      </c>
      <c r="F205" s="15">
        <v>10</v>
      </c>
      <c r="G205" s="15">
        <v>21</v>
      </c>
      <c r="H205" s="16">
        <v>9288.31</v>
      </c>
      <c r="I205" s="15">
        <v>9</v>
      </c>
      <c r="J205" s="15">
        <v>24</v>
      </c>
      <c r="K205" s="16">
        <v>9368.1200000000008</v>
      </c>
      <c r="M205" s="178">
        <f t="shared" si="3"/>
        <v>1</v>
      </c>
    </row>
    <row r="206" spans="1:13" ht="25.5" x14ac:dyDescent="0.25">
      <c r="A206" s="30">
        <v>198</v>
      </c>
      <c r="B206" s="31" t="s">
        <v>194</v>
      </c>
      <c r="C206" s="15">
        <v>3</v>
      </c>
      <c r="D206" s="15">
        <v>5</v>
      </c>
      <c r="E206" s="16">
        <v>38914.03</v>
      </c>
      <c r="F206" s="15">
        <v>2</v>
      </c>
      <c r="G206" s="15">
        <v>4</v>
      </c>
      <c r="H206" s="16">
        <v>40344.65</v>
      </c>
      <c r="I206" s="15">
        <v>2</v>
      </c>
      <c r="J206" s="15">
        <v>2</v>
      </c>
      <c r="K206" s="16">
        <v>39999.97</v>
      </c>
      <c r="M206" s="178">
        <f t="shared" si="3"/>
        <v>1</v>
      </c>
    </row>
    <row r="207" spans="1:13" x14ac:dyDescent="0.25">
      <c r="A207" s="30">
        <v>199</v>
      </c>
      <c r="B207" s="138" t="s">
        <v>571</v>
      </c>
      <c r="C207" s="15">
        <v>3</v>
      </c>
      <c r="D207" s="15">
        <v>3</v>
      </c>
      <c r="E207" s="16">
        <v>15894.97</v>
      </c>
      <c r="F207" s="15">
        <v>2</v>
      </c>
      <c r="G207" s="15">
        <v>2</v>
      </c>
      <c r="H207" s="16">
        <v>11664.85</v>
      </c>
      <c r="I207" s="15">
        <v>2</v>
      </c>
      <c r="J207" s="15">
        <v>2</v>
      </c>
      <c r="K207" s="16">
        <v>8000.4</v>
      </c>
      <c r="M207" s="178">
        <f t="shared" si="3"/>
        <v>1</v>
      </c>
    </row>
    <row r="208" spans="1:13" x14ac:dyDescent="0.25">
      <c r="A208" s="30">
        <v>200</v>
      </c>
      <c r="B208" s="138" t="s">
        <v>579</v>
      </c>
      <c r="C208" s="15">
        <v>6</v>
      </c>
      <c r="D208" s="15">
        <v>7</v>
      </c>
      <c r="E208" s="16">
        <v>474.69</v>
      </c>
      <c r="F208" s="15">
        <v>4</v>
      </c>
      <c r="G208" s="15">
        <v>7</v>
      </c>
      <c r="H208" s="16">
        <v>555.65</v>
      </c>
      <c r="I208" s="15">
        <v>3</v>
      </c>
      <c r="J208" s="15">
        <v>6</v>
      </c>
      <c r="K208" s="16">
        <v>529.79</v>
      </c>
      <c r="M208" s="178">
        <f t="shared" si="3"/>
        <v>1</v>
      </c>
    </row>
    <row r="209" spans="1:13" x14ac:dyDescent="0.25">
      <c r="A209" s="30">
        <v>201</v>
      </c>
      <c r="B209" s="138" t="s">
        <v>581</v>
      </c>
      <c r="C209" s="15">
        <v>13</v>
      </c>
      <c r="D209" s="15">
        <v>17</v>
      </c>
      <c r="E209" s="16">
        <v>1103.8900000000001</v>
      </c>
      <c r="F209" s="15">
        <v>11</v>
      </c>
      <c r="G209" s="15">
        <v>17</v>
      </c>
      <c r="H209" s="16">
        <v>1534.37</v>
      </c>
      <c r="I209" s="15">
        <v>11</v>
      </c>
      <c r="J209" s="15">
        <v>13</v>
      </c>
      <c r="K209" s="16">
        <v>1735.52</v>
      </c>
      <c r="M209" s="178">
        <f t="shared" si="3"/>
        <v>1</v>
      </c>
    </row>
    <row r="210" spans="1:13" x14ac:dyDescent="0.25">
      <c r="A210" s="30">
        <v>202</v>
      </c>
      <c r="B210" s="138" t="s">
        <v>582</v>
      </c>
      <c r="C210" s="15">
        <v>0</v>
      </c>
      <c r="D210" s="15">
        <v>0</v>
      </c>
      <c r="E210" s="16">
        <v>0</v>
      </c>
      <c r="F210" s="15">
        <v>0</v>
      </c>
      <c r="G210" s="15">
        <v>0</v>
      </c>
      <c r="H210" s="16">
        <v>0</v>
      </c>
      <c r="I210" s="15">
        <v>9</v>
      </c>
      <c r="J210" s="15">
        <v>13</v>
      </c>
      <c r="K210" s="16">
        <v>952.38</v>
      </c>
      <c r="M210" s="178">
        <f t="shared" si="3"/>
        <v>1</v>
      </c>
    </row>
    <row r="211" spans="1:13" x14ac:dyDescent="0.25">
      <c r="A211" s="30">
        <v>203</v>
      </c>
      <c r="B211" s="138" t="s">
        <v>585</v>
      </c>
      <c r="C211" s="15">
        <v>6</v>
      </c>
      <c r="D211" s="15">
        <v>11</v>
      </c>
      <c r="E211" s="16">
        <v>2809.45</v>
      </c>
      <c r="F211" s="15">
        <v>7</v>
      </c>
      <c r="G211" s="15">
        <v>8</v>
      </c>
      <c r="H211" s="16">
        <v>902.76</v>
      </c>
      <c r="I211" s="15">
        <v>11</v>
      </c>
      <c r="J211" s="15">
        <v>11</v>
      </c>
      <c r="K211" s="16">
        <v>2843.11</v>
      </c>
      <c r="M211" s="178">
        <f t="shared" si="3"/>
        <v>1</v>
      </c>
    </row>
    <row r="212" spans="1:13" x14ac:dyDescent="0.25">
      <c r="A212" s="30">
        <v>204</v>
      </c>
      <c r="B212" s="138" t="s">
        <v>595</v>
      </c>
      <c r="C212" s="15">
        <v>14</v>
      </c>
      <c r="D212" s="15">
        <v>21</v>
      </c>
      <c r="E212" s="16">
        <v>348.71</v>
      </c>
      <c r="F212" s="15">
        <v>11</v>
      </c>
      <c r="G212" s="15">
        <v>24</v>
      </c>
      <c r="H212" s="16">
        <v>704.7</v>
      </c>
      <c r="I212" s="15">
        <v>8</v>
      </c>
      <c r="J212" s="15">
        <v>30</v>
      </c>
      <c r="K212" s="16">
        <v>1545.22</v>
      </c>
      <c r="M212" s="178">
        <f t="shared" si="3"/>
        <v>1</v>
      </c>
    </row>
    <row r="213" spans="1:13" x14ac:dyDescent="0.25">
      <c r="A213" s="30">
        <v>205</v>
      </c>
      <c r="B213" s="138" t="s">
        <v>596</v>
      </c>
      <c r="C213" s="15">
        <v>1</v>
      </c>
      <c r="D213" s="15">
        <v>2</v>
      </c>
      <c r="E213" s="16">
        <v>57.72</v>
      </c>
      <c r="F213" s="15">
        <v>3</v>
      </c>
      <c r="G213" s="15">
        <v>8</v>
      </c>
      <c r="H213" s="16">
        <v>213.79</v>
      </c>
      <c r="I213" s="15">
        <v>2</v>
      </c>
      <c r="J213" s="15">
        <v>4</v>
      </c>
      <c r="K213" s="16">
        <v>214.72</v>
      </c>
      <c r="M213" s="178">
        <f t="shared" si="3"/>
        <v>1</v>
      </c>
    </row>
    <row r="214" spans="1:13" x14ac:dyDescent="0.25">
      <c r="A214" s="30">
        <v>206</v>
      </c>
      <c r="B214" s="138" t="s">
        <v>597</v>
      </c>
      <c r="C214" s="15">
        <v>2</v>
      </c>
      <c r="D214" s="15">
        <v>7</v>
      </c>
      <c r="E214" s="16">
        <v>985.16</v>
      </c>
      <c r="F214" s="15">
        <v>2</v>
      </c>
      <c r="G214" s="15">
        <v>9</v>
      </c>
      <c r="H214" s="16">
        <v>553.65</v>
      </c>
      <c r="I214" s="15">
        <v>3</v>
      </c>
      <c r="J214" s="15">
        <v>15</v>
      </c>
      <c r="K214" s="16">
        <v>625.71</v>
      </c>
      <c r="M214" s="178">
        <f t="shared" si="3"/>
        <v>1</v>
      </c>
    </row>
    <row r="215" spans="1:13" x14ac:dyDescent="0.25">
      <c r="A215" s="30">
        <v>207</v>
      </c>
      <c r="B215" s="138" t="s">
        <v>586</v>
      </c>
      <c r="C215" s="15">
        <v>1</v>
      </c>
      <c r="D215" s="15">
        <v>3</v>
      </c>
      <c r="E215" s="16">
        <v>836.56</v>
      </c>
      <c r="F215" s="15">
        <v>1</v>
      </c>
      <c r="G215" s="15">
        <v>3</v>
      </c>
      <c r="H215" s="16">
        <v>82.83</v>
      </c>
      <c r="I215" s="15">
        <v>1</v>
      </c>
      <c r="J215" s="15">
        <v>5</v>
      </c>
      <c r="K215" s="16">
        <v>132.26</v>
      </c>
      <c r="M215" s="178">
        <f t="shared" si="3"/>
        <v>1</v>
      </c>
    </row>
    <row r="216" spans="1:13" x14ac:dyDescent="0.25">
      <c r="A216" s="30">
        <v>208</v>
      </c>
      <c r="B216" s="138" t="s">
        <v>598</v>
      </c>
      <c r="C216" s="15">
        <v>1</v>
      </c>
      <c r="D216" s="15">
        <v>11</v>
      </c>
      <c r="E216" s="16">
        <v>799.06</v>
      </c>
      <c r="F216" s="15">
        <v>5</v>
      </c>
      <c r="G216" s="15">
        <v>11</v>
      </c>
      <c r="H216" s="16">
        <v>1027.4000000000001</v>
      </c>
      <c r="I216" s="15">
        <v>5</v>
      </c>
      <c r="J216" s="15">
        <v>12</v>
      </c>
      <c r="K216" s="16">
        <v>1589.43</v>
      </c>
      <c r="M216" s="178">
        <f t="shared" si="3"/>
        <v>1</v>
      </c>
    </row>
    <row r="217" spans="1:13" x14ac:dyDescent="0.25">
      <c r="A217" s="30">
        <v>209</v>
      </c>
      <c r="B217" s="138" t="s">
        <v>599</v>
      </c>
      <c r="C217" s="15">
        <v>2</v>
      </c>
      <c r="D217" s="15">
        <v>6</v>
      </c>
      <c r="E217" s="16">
        <v>401.52</v>
      </c>
      <c r="F217" s="15">
        <v>5</v>
      </c>
      <c r="G217" s="15">
        <v>6</v>
      </c>
      <c r="H217" s="16">
        <v>763.87</v>
      </c>
      <c r="I217" s="15">
        <v>5</v>
      </c>
      <c r="J217" s="15">
        <v>9</v>
      </c>
      <c r="K217" s="16">
        <v>658.49</v>
      </c>
      <c r="M217" s="178">
        <f t="shared" si="3"/>
        <v>1</v>
      </c>
    </row>
    <row r="218" spans="1:13" x14ac:dyDescent="0.25">
      <c r="A218" s="30">
        <v>210</v>
      </c>
      <c r="B218" s="138" t="s">
        <v>600</v>
      </c>
      <c r="C218" s="15">
        <v>4</v>
      </c>
      <c r="D218" s="15">
        <v>5</v>
      </c>
      <c r="E218" s="16">
        <v>108.98</v>
      </c>
      <c r="F218" s="15">
        <v>5</v>
      </c>
      <c r="G218" s="15">
        <v>7</v>
      </c>
      <c r="H218" s="16">
        <v>377.1</v>
      </c>
      <c r="I218" s="15">
        <v>5</v>
      </c>
      <c r="J218" s="15">
        <v>8</v>
      </c>
      <c r="K218" s="16">
        <v>377.39</v>
      </c>
      <c r="M218" s="178">
        <f t="shared" si="3"/>
        <v>1</v>
      </c>
    </row>
    <row r="219" spans="1:13" x14ac:dyDescent="0.25">
      <c r="A219" s="30">
        <v>211</v>
      </c>
      <c r="B219" s="138" t="s">
        <v>587</v>
      </c>
      <c r="C219" s="15">
        <v>6</v>
      </c>
      <c r="D219" s="15">
        <v>12</v>
      </c>
      <c r="E219" s="16">
        <v>1238.42</v>
      </c>
      <c r="F219" s="15">
        <v>6</v>
      </c>
      <c r="G219" s="15">
        <v>10</v>
      </c>
      <c r="H219" s="16">
        <v>1043.1400000000001</v>
      </c>
      <c r="I219" s="15">
        <v>14</v>
      </c>
      <c r="J219" s="15">
        <v>19</v>
      </c>
      <c r="K219" s="16">
        <v>930.31</v>
      </c>
      <c r="M219" s="178">
        <f t="shared" si="3"/>
        <v>1</v>
      </c>
    </row>
    <row r="220" spans="1:13" x14ac:dyDescent="0.25">
      <c r="A220" s="30">
        <v>212</v>
      </c>
      <c r="B220" s="138" t="s">
        <v>601</v>
      </c>
      <c r="C220" s="15">
        <v>1</v>
      </c>
      <c r="D220" s="15">
        <v>2</v>
      </c>
      <c r="E220" s="16">
        <v>98.83</v>
      </c>
      <c r="F220" s="15">
        <v>2</v>
      </c>
      <c r="G220" s="15">
        <v>8</v>
      </c>
      <c r="H220" s="16">
        <v>365.78</v>
      </c>
      <c r="I220" s="15">
        <v>3</v>
      </c>
      <c r="J220" s="15">
        <v>3</v>
      </c>
      <c r="K220" s="16">
        <v>587.5</v>
      </c>
      <c r="M220" s="178">
        <f t="shared" si="3"/>
        <v>1</v>
      </c>
    </row>
    <row r="221" spans="1:13" x14ac:dyDescent="0.25">
      <c r="A221" s="30">
        <v>213</v>
      </c>
      <c r="B221" s="138" t="s">
        <v>602</v>
      </c>
      <c r="C221" s="15">
        <v>4</v>
      </c>
      <c r="D221" s="15">
        <v>6</v>
      </c>
      <c r="E221" s="16">
        <v>297.76</v>
      </c>
      <c r="F221" s="15">
        <v>3</v>
      </c>
      <c r="G221" s="15">
        <v>5</v>
      </c>
      <c r="H221" s="16">
        <v>444.19</v>
      </c>
      <c r="I221" s="15">
        <v>4</v>
      </c>
      <c r="J221" s="15">
        <v>6</v>
      </c>
      <c r="K221" s="16">
        <v>561.74</v>
      </c>
      <c r="M221" s="178">
        <f t="shared" si="3"/>
        <v>1</v>
      </c>
    </row>
    <row r="222" spans="1:13" x14ac:dyDescent="0.25">
      <c r="A222" s="30">
        <v>214</v>
      </c>
      <c r="B222" s="138" t="s">
        <v>603</v>
      </c>
      <c r="C222" s="15">
        <v>7</v>
      </c>
      <c r="D222" s="15">
        <v>10</v>
      </c>
      <c r="E222" s="16">
        <v>880.44</v>
      </c>
      <c r="F222" s="15">
        <v>7</v>
      </c>
      <c r="G222" s="15">
        <v>11</v>
      </c>
      <c r="H222" s="16">
        <v>945.64</v>
      </c>
      <c r="I222" s="15">
        <v>5</v>
      </c>
      <c r="J222" s="15">
        <v>7</v>
      </c>
      <c r="K222" s="16">
        <v>939.4</v>
      </c>
      <c r="M222" s="178">
        <f t="shared" si="3"/>
        <v>1</v>
      </c>
    </row>
    <row r="223" spans="1:13" x14ac:dyDescent="0.25">
      <c r="A223" s="30">
        <v>215</v>
      </c>
      <c r="B223" s="138" t="s">
        <v>604</v>
      </c>
      <c r="C223" s="15">
        <v>6</v>
      </c>
      <c r="D223" s="15">
        <v>18</v>
      </c>
      <c r="E223" s="16">
        <v>367.42</v>
      </c>
      <c r="F223" s="15">
        <v>5</v>
      </c>
      <c r="G223" s="15">
        <v>19</v>
      </c>
      <c r="H223" s="16">
        <v>595.74</v>
      </c>
      <c r="I223" s="15">
        <v>7</v>
      </c>
      <c r="J223" s="15">
        <v>14</v>
      </c>
      <c r="K223" s="16">
        <v>579.1</v>
      </c>
      <c r="M223" s="178">
        <f t="shared" si="3"/>
        <v>1</v>
      </c>
    </row>
    <row r="224" spans="1:13" x14ac:dyDescent="0.25">
      <c r="A224" s="30">
        <v>216</v>
      </c>
      <c r="B224" s="138" t="s">
        <v>605</v>
      </c>
      <c r="C224" s="15">
        <v>5</v>
      </c>
      <c r="D224" s="15">
        <v>5</v>
      </c>
      <c r="E224" s="16">
        <v>327.77</v>
      </c>
      <c r="F224" s="15">
        <v>4</v>
      </c>
      <c r="G224" s="15">
        <v>4</v>
      </c>
      <c r="H224" s="16">
        <v>362.62</v>
      </c>
      <c r="I224" s="15">
        <v>5</v>
      </c>
      <c r="J224" s="15">
        <v>5</v>
      </c>
      <c r="K224" s="16">
        <v>198.24</v>
      </c>
      <c r="M224" s="178">
        <f t="shared" si="3"/>
        <v>1</v>
      </c>
    </row>
    <row r="225" spans="1:13" x14ac:dyDescent="0.25">
      <c r="A225" s="30">
        <v>217</v>
      </c>
      <c r="B225" s="138" t="s">
        <v>606</v>
      </c>
      <c r="C225" s="15">
        <v>1</v>
      </c>
      <c r="D225" s="15">
        <v>2</v>
      </c>
      <c r="E225" s="16">
        <v>127.33</v>
      </c>
      <c r="F225" s="15">
        <v>1</v>
      </c>
      <c r="G225" s="15">
        <v>1</v>
      </c>
      <c r="H225" s="16">
        <v>36.380000000000003</v>
      </c>
      <c r="I225" s="15">
        <v>1</v>
      </c>
      <c r="J225" s="15">
        <v>3</v>
      </c>
      <c r="K225" s="16">
        <v>161.36000000000001</v>
      </c>
      <c r="M225" s="178">
        <f t="shared" si="3"/>
        <v>1</v>
      </c>
    </row>
    <row r="226" spans="1:13" x14ac:dyDescent="0.25">
      <c r="A226" s="30">
        <v>218</v>
      </c>
      <c r="B226" s="138" t="s">
        <v>607</v>
      </c>
      <c r="C226" s="15">
        <v>5</v>
      </c>
      <c r="D226" s="15">
        <v>14</v>
      </c>
      <c r="E226" s="16">
        <v>621.19000000000005</v>
      </c>
      <c r="F226" s="15">
        <v>2</v>
      </c>
      <c r="G226" s="15">
        <v>5</v>
      </c>
      <c r="H226" s="16">
        <v>673.54</v>
      </c>
      <c r="I226" s="15">
        <v>6</v>
      </c>
      <c r="J226" s="15">
        <v>28</v>
      </c>
      <c r="K226" s="16">
        <v>3303.11</v>
      </c>
      <c r="M226" s="178">
        <f t="shared" si="3"/>
        <v>1</v>
      </c>
    </row>
    <row r="227" spans="1:13" x14ac:dyDescent="0.25">
      <c r="A227" s="30">
        <v>219</v>
      </c>
      <c r="B227" s="138" t="s">
        <v>608</v>
      </c>
      <c r="C227" s="15">
        <v>9</v>
      </c>
      <c r="D227" s="15">
        <v>20</v>
      </c>
      <c r="E227" s="16">
        <v>1699.98</v>
      </c>
      <c r="F227" s="15">
        <v>10</v>
      </c>
      <c r="G227" s="15">
        <v>17</v>
      </c>
      <c r="H227" s="16">
        <v>741.36</v>
      </c>
      <c r="I227" s="15">
        <v>13</v>
      </c>
      <c r="J227" s="15">
        <v>24</v>
      </c>
      <c r="K227" s="16">
        <v>2074.79</v>
      </c>
      <c r="M227" s="178">
        <f t="shared" si="3"/>
        <v>1</v>
      </c>
    </row>
    <row r="228" spans="1:13" x14ac:dyDescent="0.25">
      <c r="A228" s="30">
        <v>220</v>
      </c>
      <c r="B228" s="138" t="s">
        <v>609</v>
      </c>
      <c r="C228" s="15">
        <v>8</v>
      </c>
      <c r="D228" s="15">
        <v>14</v>
      </c>
      <c r="E228" s="16">
        <v>4567.28</v>
      </c>
      <c r="F228" s="15">
        <v>9</v>
      </c>
      <c r="G228" s="15">
        <v>19</v>
      </c>
      <c r="H228" s="16">
        <v>1521.7</v>
      </c>
      <c r="I228" s="15">
        <v>12</v>
      </c>
      <c r="J228" s="15">
        <v>24</v>
      </c>
      <c r="K228" s="16">
        <v>6725.68</v>
      </c>
      <c r="M228" s="178">
        <f t="shared" si="3"/>
        <v>1</v>
      </c>
    </row>
    <row r="229" spans="1:13" x14ac:dyDescent="0.25">
      <c r="A229" s="30">
        <v>221</v>
      </c>
      <c r="B229" s="138" t="s">
        <v>590</v>
      </c>
      <c r="C229" s="15">
        <v>5</v>
      </c>
      <c r="D229" s="15">
        <v>12</v>
      </c>
      <c r="E229" s="16">
        <v>1080.95</v>
      </c>
      <c r="F229" s="15">
        <v>3</v>
      </c>
      <c r="G229" s="15">
        <v>18</v>
      </c>
      <c r="H229" s="16">
        <v>1833.65</v>
      </c>
      <c r="I229" s="15">
        <v>9</v>
      </c>
      <c r="J229" s="15">
        <v>26</v>
      </c>
      <c r="K229" s="16">
        <v>2252.91</v>
      </c>
      <c r="M229" s="178">
        <f t="shared" si="3"/>
        <v>1</v>
      </c>
    </row>
    <row r="230" spans="1:13" x14ac:dyDescent="0.25">
      <c r="A230" s="30">
        <v>222</v>
      </c>
      <c r="B230" s="138" t="s">
        <v>610</v>
      </c>
      <c r="C230" s="15">
        <v>1</v>
      </c>
      <c r="D230" s="15">
        <v>3</v>
      </c>
      <c r="E230" s="16">
        <v>510.5</v>
      </c>
      <c r="F230" s="15">
        <v>2</v>
      </c>
      <c r="G230" s="15">
        <v>3</v>
      </c>
      <c r="H230" s="16">
        <v>106.86</v>
      </c>
      <c r="I230" s="15">
        <v>6</v>
      </c>
      <c r="J230" s="15">
        <v>8</v>
      </c>
      <c r="K230" s="16">
        <v>1110.69</v>
      </c>
      <c r="M230" s="178">
        <f t="shared" si="3"/>
        <v>1</v>
      </c>
    </row>
    <row r="231" spans="1:13" x14ac:dyDescent="0.25">
      <c r="A231" s="30">
        <v>223</v>
      </c>
      <c r="B231" s="138" t="s">
        <v>611</v>
      </c>
      <c r="C231" s="15">
        <v>9</v>
      </c>
      <c r="D231" s="15">
        <v>24</v>
      </c>
      <c r="E231" s="16">
        <v>3393.24</v>
      </c>
      <c r="F231" s="15">
        <v>13</v>
      </c>
      <c r="G231" s="15">
        <v>22</v>
      </c>
      <c r="H231" s="16">
        <v>4187.29</v>
      </c>
      <c r="I231" s="15">
        <v>10</v>
      </c>
      <c r="J231" s="15">
        <v>19</v>
      </c>
      <c r="K231" s="16">
        <v>3849.02</v>
      </c>
      <c r="M231" s="178">
        <f t="shared" si="3"/>
        <v>1</v>
      </c>
    </row>
    <row r="232" spans="1:13" x14ac:dyDescent="0.25">
      <c r="A232" s="30">
        <v>224</v>
      </c>
      <c r="B232" s="138" t="s">
        <v>589</v>
      </c>
      <c r="C232" s="15">
        <v>4</v>
      </c>
      <c r="D232" s="15">
        <v>15</v>
      </c>
      <c r="E232" s="16">
        <v>1825.4</v>
      </c>
      <c r="F232" s="15">
        <v>7</v>
      </c>
      <c r="G232" s="15">
        <v>19</v>
      </c>
      <c r="H232" s="16">
        <v>1844.97</v>
      </c>
      <c r="I232" s="15">
        <v>8</v>
      </c>
      <c r="J232" s="15">
        <v>22</v>
      </c>
      <c r="K232" s="16">
        <v>4256.84</v>
      </c>
      <c r="M232" s="178">
        <f t="shared" si="3"/>
        <v>1</v>
      </c>
    </row>
    <row r="233" spans="1:13" x14ac:dyDescent="0.25">
      <c r="A233" s="30"/>
      <c r="B233" s="39" t="s">
        <v>206</v>
      </c>
      <c r="C233" s="121">
        <f t="shared" ref="C233:K233" si="4">SUM(C9:C232)</f>
        <v>1280</v>
      </c>
      <c r="D233" s="121">
        <f t="shared" si="4"/>
        <v>2326</v>
      </c>
      <c r="E233" s="88">
        <f t="shared" si="4"/>
        <v>1494192.5177400005</v>
      </c>
      <c r="F233" s="121">
        <f t="shared" si="4"/>
        <v>1558</v>
      </c>
      <c r="G233" s="121">
        <f t="shared" si="4"/>
        <v>2892</v>
      </c>
      <c r="H233" s="88">
        <f t="shared" si="4"/>
        <v>1713346.2431499995</v>
      </c>
      <c r="I233" s="121">
        <f t="shared" si="4"/>
        <v>1579</v>
      </c>
      <c r="J233" s="121">
        <f t="shared" si="4"/>
        <v>3182</v>
      </c>
      <c r="K233" s="88">
        <f t="shared" si="4"/>
        <v>2186477.8721000017</v>
      </c>
      <c r="M233" s="178">
        <f t="shared" si="3"/>
        <v>1</v>
      </c>
    </row>
    <row r="234" spans="1:13" ht="18.75" x14ac:dyDescent="0.25">
      <c r="A234" s="220" t="s">
        <v>329</v>
      </c>
      <c r="B234" s="221"/>
      <c r="C234" s="221"/>
      <c r="D234" s="221"/>
      <c r="E234" s="221"/>
      <c r="F234" s="221"/>
      <c r="G234" s="221"/>
      <c r="H234" s="221"/>
      <c r="I234" s="221"/>
      <c r="J234" s="221"/>
      <c r="K234" s="222"/>
      <c r="M234" s="178">
        <f t="shared" ref="M234:M297" si="5">IF(SUM(E234,H234,K234)&gt;0,1,0)</f>
        <v>0</v>
      </c>
    </row>
    <row r="235" spans="1:13" x14ac:dyDescent="0.25">
      <c r="A235" s="15">
        <v>1</v>
      </c>
      <c r="B235" s="17" t="s">
        <v>414</v>
      </c>
      <c r="C235" s="15">
        <v>24</v>
      </c>
      <c r="D235" s="15">
        <v>75</v>
      </c>
      <c r="E235" s="16">
        <v>1331562.5</v>
      </c>
      <c r="F235" s="15">
        <v>35</v>
      </c>
      <c r="G235" s="15">
        <v>97</v>
      </c>
      <c r="H235" s="16">
        <v>1135315.8</v>
      </c>
      <c r="I235" s="15">
        <v>42</v>
      </c>
      <c r="J235" s="15">
        <v>118</v>
      </c>
      <c r="K235" s="16">
        <v>2369385.7000000002</v>
      </c>
      <c r="M235" s="178">
        <f t="shared" si="5"/>
        <v>1</v>
      </c>
    </row>
    <row r="236" spans="1:13" ht="14.25" customHeight="1" x14ac:dyDescent="0.25">
      <c r="A236" s="15">
        <v>2</v>
      </c>
      <c r="B236" s="17" t="s">
        <v>1</v>
      </c>
      <c r="C236" s="15">
        <v>1</v>
      </c>
      <c r="D236" s="15">
        <v>1</v>
      </c>
      <c r="E236" s="16">
        <v>50491.15</v>
      </c>
      <c r="F236" s="15">
        <v>1</v>
      </c>
      <c r="G236" s="15">
        <v>1</v>
      </c>
      <c r="H236" s="16">
        <v>14984.39</v>
      </c>
      <c r="I236" s="15">
        <v>2</v>
      </c>
      <c r="J236" s="15">
        <v>3</v>
      </c>
      <c r="K236" s="16">
        <v>124622.25</v>
      </c>
      <c r="M236" s="178">
        <f t="shared" si="5"/>
        <v>1</v>
      </c>
    </row>
    <row r="237" spans="1:13" ht="16.5" customHeight="1" x14ac:dyDescent="0.25">
      <c r="A237" s="15">
        <v>3</v>
      </c>
      <c r="B237" s="17" t="s">
        <v>2</v>
      </c>
      <c r="C237" s="15">
        <v>3</v>
      </c>
      <c r="D237" s="15">
        <v>7</v>
      </c>
      <c r="E237" s="16">
        <v>23928.27</v>
      </c>
      <c r="F237" s="15">
        <v>2</v>
      </c>
      <c r="G237" s="15">
        <v>5</v>
      </c>
      <c r="H237" s="16">
        <v>31663.41</v>
      </c>
      <c r="I237" s="15">
        <v>1</v>
      </c>
      <c r="J237" s="15">
        <v>1</v>
      </c>
      <c r="K237" s="16">
        <v>4342.6400000000003</v>
      </c>
      <c r="M237" s="178">
        <f t="shared" si="5"/>
        <v>1</v>
      </c>
    </row>
    <row r="238" spans="1:13" ht="16.5" customHeight="1" x14ac:dyDescent="0.25">
      <c r="A238" s="15">
        <v>4</v>
      </c>
      <c r="B238" s="17" t="s">
        <v>3</v>
      </c>
      <c r="C238" s="15">
        <v>3</v>
      </c>
      <c r="D238" s="15">
        <v>3</v>
      </c>
      <c r="E238" s="16">
        <v>17496.810000000001</v>
      </c>
      <c r="F238" s="15">
        <v>2</v>
      </c>
      <c r="G238" s="15">
        <v>2</v>
      </c>
      <c r="H238" s="16">
        <v>5349.67</v>
      </c>
      <c r="I238" s="15">
        <v>1</v>
      </c>
      <c r="J238" s="15">
        <v>1</v>
      </c>
      <c r="K238" s="16">
        <v>1509.65</v>
      </c>
      <c r="M238" s="178">
        <f t="shared" si="5"/>
        <v>1</v>
      </c>
    </row>
    <row r="239" spans="1:13" ht="16.5" customHeight="1" x14ac:dyDescent="0.25">
      <c r="A239" s="15">
        <v>5</v>
      </c>
      <c r="B239" s="17" t="s">
        <v>4</v>
      </c>
      <c r="C239" s="15">
        <v>1</v>
      </c>
      <c r="D239" s="15">
        <v>2</v>
      </c>
      <c r="E239" s="16">
        <v>1037.6400000000001</v>
      </c>
      <c r="F239" s="15">
        <v>1</v>
      </c>
      <c r="G239" s="15">
        <v>2</v>
      </c>
      <c r="H239" s="16">
        <v>675.73</v>
      </c>
      <c r="I239" s="15">
        <v>1</v>
      </c>
      <c r="J239" s="15">
        <v>1</v>
      </c>
      <c r="K239" s="16">
        <v>2441</v>
      </c>
      <c r="M239" s="178">
        <f t="shared" si="5"/>
        <v>1</v>
      </c>
    </row>
    <row r="240" spans="1:13" ht="16.5" customHeight="1" x14ac:dyDescent="0.25">
      <c r="A240" s="15">
        <v>6</v>
      </c>
      <c r="B240" s="17" t="s">
        <v>5</v>
      </c>
      <c r="C240" s="15">
        <v>1</v>
      </c>
      <c r="D240" s="15">
        <v>1</v>
      </c>
      <c r="E240" s="16">
        <v>1224.6400000000001</v>
      </c>
      <c r="F240" s="15">
        <v>0</v>
      </c>
      <c r="G240" s="15">
        <v>0</v>
      </c>
      <c r="H240" s="16">
        <v>0</v>
      </c>
      <c r="I240" s="15">
        <v>1</v>
      </c>
      <c r="J240" s="15">
        <v>1</v>
      </c>
      <c r="K240" s="16">
        <v>2822.66</v>
      </c>
      <c r="M240" s="178">
        <f t="shared" si="5"/>
        <v>1</v>
      </c>
    </row>
    <row r="241" spans="1:13" ht="16.5" customHeight="1" x14ac:dyDescent="0.25">
      <c r="A241" s="15">
        <v>7</v>
      </c>
      <c r="B241" s="17" t="s">
        <v>8</v>
      </c>
      <c r="C241" s="15">
        <v>0</v>
      </c>
      <c r="D241" s="15">
        <v>0</v>
      </c>
      <c r="E241" s="16">
        <v>0</v>
      </c>
      <c r="F241" s="15">
        <v>1</v>
      </c>
      <c r="G241" s="15">
        <v>1</v>
      </c>
      <c r="H241" s="16">
        <v>202</v>
      </c>
      <c r="I241" s="15">
        <v>1</v>
      </c>
      <c r="J241" s="15">
        <v>1</v>
      </c>
      <c r="K241" s="16">
        <v>350.8</v>
      </c>
      <c r="M241" s="178">
        <f t="shared" si="5"/>
        <v>1</v>
      </c>
    </row>
    <row r="242" spans="1:13" ht="16.5" customHeight="1" x14ac:dyDescent="0.25">
      <c r="A242" s="15">
        <v>8</v>
      </c>
      <c r="B242" s="17" t="s">
        <v>10</v>
      </c>
      <c r="C242" s="15">
        <v>1</v>
      </c>
      <c r="D242" s="15">
        <v>1</v>
      </c>
      <c r="E242" s="16">
        <v>111.29</v>
      </c>
      <c r="F242" s="15">
        <v>0</v>
      </c>
      <c r="G242" s="15">
        <v>0</v>
      </c>
      <c r="H242" s="16">
        <v>0</v>
      </c>
      <c r="I242" s="15">
        <v>0</v>
      </c>
      <c r="J242" s="15">
        <v>0</v>
      </c>
      <c r="K242" s="16">
        <v>0</v>
      </c>
      <c r="M242" s="178">
        <f t="shared" si="5"/>
        <v>1</v>
      </c>
    </row>
    <row r="243" spans="1:13" x14ac:dyDescent="0.25">
      <c r="A243" s="15">
        <v>9</v>
      </c>
      <c r="B243" s="17" t="s">
        <v>19</v>
      </c>
      <c r="C243" s="15">
        <v>6</v>
      </c>
      <c r="D243" s="15">
        <v>19</v>
      </c>
      <c r="E243" s="16">
        <v>3352.99</v>
      </c>
      <c r="F243" s="15">
        <v>4</v>
      </c>
      <c r="G243" s="15">
        <v>16</v>
      </c>
      <c r="H243" s="16">
        <v>7555.88</v>
      </c>
      <c r="I243" s="15">
        <v>5</v>
      </c>
      <c r="J243" s="15">
        <v>15</v>
      </c>
      <c r="K243" s="16">
        <v>1893.34</v>
      </c>
      <c r="M243" s="178">
        <f t="shared" si="5"/>
        <v>1</v>
      </c>
    </row>
    <row r="244" spans="1:13" x14ac:dyDescent="0.25">
      <c r="A244" s="15">
        <v>10</v>
      </c>
      <c r="B244" s="10" t="s">
        <v>490</v>
      </c>
      <c r="C244" s="15">
        <v>1</v>
      </c>
      <c r="D244" s="15">
        <v>2</v>
      </c>
      <c r="E244" s="16">
        <v>3100</v>
      </c>
      <c r="F244" s="15">
        <v>1</v>
      </c>
      <c r="G244" s="15">
        <v>3</v>
      </c>
      <c r="H244" s="16">
        <v>10095.970240000001</v>
      </c>
      <c r="I244" s="15">
        <v>2</v>
      </c>
      <c r="J244" s="15">
        <v>2</v>
      </c>
      <c r="K244" s="16">
        <v>8434.5678599999992</v>
      </c>
      <c r="M244" s="178">
        <f t="shared" si="5"/>
        <v>1</v>
      </c>
    </row>
    <row r="245" spans="1:13" x14ac:dyDescent="0.25">
      <c r="A245" s="15">
        <v>11</v>
      </c>
      <c r="B245" s="10" t="s">
        <v>492</v>
      </c>
      <c r="C245" s="15">
        <v>1</v>
      </c>
      <c r="D245" s="15">
        <v>5</v>
      </c>
      <c r="E245" s="16">
        <v>4727.5921799999996</v>
      </c>
      <c r="F245" s="15">
        <v>4</v>
      </c>
      <c r="G245" s="15">
        <v>4</v>
      </c>
      <c r="H245" s="16">
        <v>4037.0990000000002</v>
      </c>
      <c r="I245" s="15">
        <v>1</v>
      </c>
      <c r="J245" s="15">
        <v>2</v>
      </c>
      <c r="K245" s="16">
        <v>5338.8710000000001</v>
      </c>
      <c r="M245" s="178">
        <f t="shared" si="5"/>
        <v>1</v>
      </c>
    </row>
    <row r="246" spans="1:13" x14ac:dyDescent="0.25">
      <c r="A246" s="15">
        <v>12</v>
      </c>
      <c r="B246" s="10" t="s">
        <v>493</v>
      </c>
      <c r="C246" s="15">
        <v>1</v>
      </c>
      <c r="D246" s="15">
        <v>1</v>
      </c>
      <c r="E246" s="16">
        <v>344.70699999999999</v>
      </c>
      <c r="F246" s="15">
        <v>0</v>
      </c>
      <c r="G246" s="15">
        <v>0</v>
      </c>
      <c r="H246" s="16">
        <v>0</v>
      </c>
      <c r="I246" s="15">
        <v>0</v>
      </c>
      <c r="J246" s="15">
        <v>0</v>
      </c>
      <c r="K246" s="16">
        <v>0</v>
      </c>
      <c r="M246" s="178">
        <f t="shared" si="5"/>
        <v>1</v>
      </c>
    </row>
    <row r="247" spans="1:13" x14ac:dyDescent="0.25">
      <c r="A247" s="15">
        <v>13</v>
      </c>
      <c r="B247" s="10" t="s">
        <v>494</v>
      </c>
      <c r="C247" s="15">
        <v>2</v>
      </c>
      <c r="D247" s="15">
        <v>2</v>
      </c>
      <c r="E247" s="16">
        <v>20.114999999999998</v>
      </c>
      <c r="F247" s="15">
        <v>3</v>
      </c>
      <c r="G247" s="15">
        <v>3</v>
      </c>
      <c r="H247" s="16">
        <v>24.513999999999999</v>
      </c>
      <c r="I247" s="15">
        <v>3</v>
      </c>
      <c r="J247" s="15">
        <v>3</v>
      </c>
      <c r="K247" s="16">
        <v>119.483</v>
      </c>
      <c r="M247" s="178">
        <f t="shared" si="5"/>
        <v>1</v>
      </c>
    </row>
    <row r="248" spans="1:13" x14ac:dyDescent="0.25">
      <c r="A248" s="15">
        <v>14</v>
      </c>
      <c r="B248" s="10" t="s">
        <v>495</v>
      </c>
      <c r="C248" s="15">
        <v>2</v>
      </c>
      <c r="D248" s="15">
        <v>2</v>
      </c>
      <c r="E248" s="16">
        <v>899.81700000000001</v>
      </c>
      <c r="F248" s="15">
        <v>1</v>
      </c>
      <c r="G248" s="15">
        <v>1</v>
      </c>
      <c r="H248" s="16">
        <v>299.5</v>
      </c>
      <c r="I248" s="15">
        <v>1</v>
      </c>
      <c r="J248" s="15">
        <v>1</v>
      </c>
      <c r="K248" s="16">
        <v>391.64093000000003</v>
      </c>
      <c r="M248" s="178">
        <f t="shared" si="5"/>
        <v>1</v>
      </c>
    </row>
    <row r="249" spans="1:13" x14ac:dyDescent="0.25">
      <c r="A249" s="15">
        <v>15</v>
      </c>
      <c r="B249" s="10" t="s">
        <v>496</v>
      </c>
      <c r="C249" s="15">
        <v>3</v>
      </c>
      <c r="D249" s="15">
        <v>3</v>
      </c>
      <c r="E249" s="16">
        <v>326.274</v>
      </c>
      <c r="F249" s="15">
        <v>3</v>
      </c>
      <c r="G249" s="15">
        <v>3</v>
      </c>
      <c r="H249" s="16">
        <v>6454.0879999999997</v>
      </c>
      <c r="I249" s="15">
        <v>3</v>
      </c>
      <c r="J249" s="15">
        <v>3</v>
      </c>
      <c r="K249" s="16">
        <v>1207.616</v>
      </c>
      <c r="M249" s="178">
        <f t="shared" si="5"/>
        <v>1</v>
      </c>
    </row>
    <row r="250" spans="1:13" x14ac:dyDescent="0.25">
      <c r="A250" s="15">
        <v>16</v>
      </c>
      <c r="B250" s="10" t="s">
        <v>498</v>
      </c>
      <c r="C250" s="15">
        <v>0</v>
      </c>
      <c r="D250" s="15">
        <v>0</v>
      </c>
      <c r="E250" s="16">
        <v>0</v>
      </c>
      <c r="F250" s="15">
        <v>1</v>
      </c>
      <c r="G250" s="15">
        <v>1</v>
      </c>
      <c r="H250" s="16">
        <v>148.5</v>
      </c>
      <c r="I250" s="15">
        <v>0</v>
      </c>
      <c r="J250" s="15">
        <v>0</v>
      </c>
      <c r="K250" s="16">
        <v>0</v>
      </c>
      <c r="M250" s="178">
        <f t="shared" si="5"/>
        <v>1</v>
      </c>
    </row>
    <row r="251" spans="1:13" x14ac:dyDescent="0.25">
      <c r="A251" s="15">
        <v>17</v>
      </c>
      <c r="B251" s="10" t="s">
        <v>499</v>
      </c>
      <c r="C251" s="15">
        <v>1</v>
      </c>
      <c r="D251" s="15">
        <v>1</v>
      </c>
      <c r="E251" s="16">
        <v>198.892</v>
      </c>
      <c r="F251" s="15">
        <v>1</v>
      </c>
      <c r="G251" s="15">
        <v>1</v>
      </c>
      <c r="H251" s="16">
        <v>294.33320000000003</v>
      </c>
      <c r="I251" s="15">
        <v>0</v>
      </c>
      <c r="J251" s="15">
        <v>0</v>
      </c>
      <c r="K251" s="16">
        <v>0</v>
      </c>
      <c r="M251" s="178">
        <f t="shared" si="5"/>
        <v>1</v>
      </c>
    </row>
    <row r="252" spans="1:13" x14ac:dyDescent="0.25">
      <c r="A252" s="15">
        <v>18</v>
      </c>
      <c r="B252" s="17" t="s">
        <v>22</v>
      </c>
      <c r="C252" s="15">
        <v>7</v>
      </c>
      <c r="D252" s="15">
        <v>24</v>
      </c>
      <c r="E252" s="16">
        <v>85081.58</v>
      </c>
      <c r="F252" s="15">
        <v>7</v>
      </c>
      <c r="G252" s="15">
        <v>49</v>
      </c>
      <c r="H252" s="16">
        <v>91705.84</v>
      </c>
      <c r="I252" s="15">
        <v>10</v>
      </c>
      <c r="J252" s="15">
        <v>41</v>
      </c>
      <c r="K252" s="16">
        <v>53827.76</v>
      </c>
      <c r="M252" s="178">
        <f t="shared" si="5"/>
        <v>1</v>
      </c>
    </row>
    <row r="253" spans="1:13" x14ac:dyDescent="0.25">
      <c r="A253" s="15">
        <v>19</v>
      </c>
      <c r="B253" s="10" t="s">
        <v>23</v>
      </c>
      <c r="C253" s="15">
        <v>2</v>
      </c>
      <c r="D253" s="15">
        <v>4</v>
      </c>
      <c r="E253" s="16">
        <v>6539.19</v>
      </c>
      <c r="F253" s="15">
        <v>0</v>
      </c>
      <c r="G253" s="15">
        <v>0</v>
      </c>
      <c r="H253" s="16">
        <v>0</v>
      </c>
      <c r="I253" s="15">
        <v>2</v>
      </c>
      <c r="J253" s="15">
        <v>2</v>
      </c>
      <c r="K253" s="16">
        <v>5741.37</v>
      </c>
      <c r="M253" s="178">
        <f t="shared" si="5"/>
        <v>1</v>
      </c>
    </row>
    <row r="254" spans="1:13" x14ac:dyDescent="0.25">
      <c r="A254" s="15">
        <v>20</v>
      </c>
      <c r="B254" s="10" t="s">
        <v>24</v>
      </c>
      <c r="C254" s="15">
        <v>0</v>
      </c>
      <c r="D254" s="15">
        <v>0</v>
      </c>
      <c r="E254" s="16">
        <v>0</v>
      </c>
      <c r="F254" s="15">
        <v>0</v>
      </c>
      <c r="G254" s="15">
        <v>0</v>
      </c>
      <c r="H254" s="16">
        <v>0</v>
      </c>
      <c r="I254" s="15">
        <v>2</v>
      </c>
      <c r="J254" s="15">
        <v>2</v>
      </c>
      <c r="K254" s="16">
        <v>1481.58</v>
      </c>
      <c r="M254" s="178">
        <f t="shared" si="5"/>
        <v>1</v>
      </c>
    </row>
    <row r="255" spans="1:13" x14ac:dyDescent="0.25">
      <c r="A255" s="15">
        <v>21</v>
      </c>
      <c r="B255" s="10" t="s">
        <v>25</v>
      </c>
      <c r="C255" s="15">
        <v>1</v>
      </c>
      <c r="D255" s="15">
        <v>1</v>
      </c>
      <c r="E255" s="16">
        <v>142.4</v>
      </c>
      <c r="F255" s="15">
        <v>0</v>
      </c>
      <c r="G255" s="15">
        <v>0</v>
      </c>
      <c r="H255" s="16">
        <v>0</v>
      </c>
      <c r="I255" s="15">
        <v>1</v>
      </c>
      <c r="J255" s="15">
        <v>2</v>
      </c>
      <c r="K255" s="16">
        <v>415.45</v>
      </c>
      <c r="M255" s="178">
        <f t="shared" si="5"/>
        <v>1</v>
      </c>
    </row>
    <row r="256" spans="1:13" x14ac:dyDescent="0.25">
      <c r="A256" s="15">
        <v>22</v>
      </c>
      <c r="B256" s="10" t="s">
        <v>27</v>
      </c>
      <c r="C256" s="15">
        <v>1</v>
      </c>
      <c r="D256" s="15">
        <v>1</v>
      </c>
      <c r="E256" s="16">
        <v>2354.71</v>
      </c>
      <c r="F256" s="15">
        <v>0</v>
      </c>
      <c r="G256" s="15">
        <v>0</v>
      </c>
      <c r="H256" s="16">
        <v>0</v>
      </c>
      <c r="I256" s="15">
        <v>1</v>
      </c>
      <c r="J256" s="15">
        <v>1</v>
      </c>
      <c r="K256" s="16">
        <v>6105.84</v>
      </c>
      <c r="M256" s="178">
        <f t="shared" si="5"/>
        <v>1</v>
      </c>
    </row>
    <row r="257" spans="1:13" x14ac:dyDescent="0.25">
      <c r="A257" s="15">
        <v>23</v>
      </c>
      <c r="B257" s="10" t="s">
        <v>28</v>
      </c>
      <c r="C257" s="15">
        <v>0</v>
      </c>
      <c r="D257" s="15">
        <v>0</v>
      </c>
      <c r="E257" s="16">
        <v>0</v>
      </c>
      <c r="F257" s="15">
        <v>1</v>
      </c>
      <c r="G257" s="15">
        <v>1</v>
      </c>
      <c r="H257" s="16">
        <v>1466.92</v>
      </c>
      <c r="I257" s="15">
        <v>0</v>
      </c>
      <c r="J257" s="15">
        <v>0</v>
      </c>
      <c r="K257" s="16">
        <v>0</v>
      </c>
      <c r="M257" s="178">
        <f t="shared" si="5"/>
        <v>1</v>
      </c>
    </row>
    <row r="258" spans="1:13" x14ac:dyDescent="0.25">
      <c r="A258" s="15">
        <v>24</v>
      </c>
      <c r="B258" s="10" t="s">
        <v>31</v>
      </c>
      <c r="C258" s="15">
        <v>0</v>
      </c>
      <c r="D258" s="15">
        <v>0</v>
      </c>
      <c r="E258" s="16">
        <v>0</v>
      </c>
      <c r="F258" s="15">
        <v>1</v>
      </c>
      <c r="G258" s="15">
        <v>1</v>
      </c>
      <c r="H258" s="16">
        <v>210</v>
      </c>
      <c r="I258" s="15">
        <v>0</v>
      </c>
      <c r="J258" s="15">
        <v>0</v>
      </c>
      <c r="K258" s="16">
        <v>0</v>
      </c>
      <c r="M258" s="178">
        <f t="shared" si="5"/>
        <v>1</v>
      </c>
    </row>
    <row r="259" spans="1:13" x14ac:dyDescent="0.25">
      <c r="A259" s="15">
        <v>25</v>
      </c>
      <c r="B259" s="10" t="s">
        <v>32</v>
      </c>
      <c r="C259" s="15">
        <v>1</v>
      </c>
      <c r="D259" s="15">
        <v>3</v>
      </c>
      <c r="E259" s="16">
        <v>1253.2</v>
      </c>
      <c r="F259" s="15">
        <v>0</v>
      </c>
      <c r="G259" s="15">
        <v>0</v>
      </c>
      <c r="H259" s="16">
        <v>0</v>
      </c>
      <c r="I259" s="15">
        <v>0</v>
      </c>
      <c r="J259" s="15">
        <v>0</v>
      </c>
      <c r="K259" s="16">
        <v>0</v>
      </c>
      <c r="M259" s="178">
        <f t="shared" si="5"/>
        <v>1</v>
      </c>
    </row>
    <row r="260" spans="1:13" x14ac:dyDescent="0.25">
      <c r="A260" s="15">
        <v>26</v>
      </c>
      <c r="B260" s="10" t="s">
        <v>33</v>
      </c>
      <c r="C260" s="15">
        <v>2</v>
      </c>
      <c r="D260" s="15">
        <v>4</v>
      </c>
      <c r="E260" s="16">
        <v>5318.87</v>
      </c>
      <c r="F260" s="15">
        <v>0</v>
      </c>
      <c r="G260" s="15">
        <v>0</v>
      </c>
      <c r="H260" s="16">
        <v>0</v>
      </c>
      <c r="I260" s="15">
        <v>0</v>
      </c>
      <c r="J260" s="15">
        <v>0</v>
      </c>
      <c r="K260" s="16">
        <v>0</v>
      </c>
      <c r="M260" s="178">
        <f t="shared" si="5"/>
        <v>1</v>
      </c>
    </row>
    <row r="261" spans="1:13" x14ac:dyDescent="0.25">
      <c r="A261" s="15">
        <v>27</v>
      </c>
      <c r="B261" s="10" t="s">
        <v>34</v>
      </c>
      <c r="C261" s="15">
        <v>1</v>
      </c>
      <c r="D261" s="15">
        <v>2</v>
      </c>
      <c r="E261" s="16">
        <v>488.76</v>
      </c>
      <c r="F261" s="15">
        <v>1</v>
      </c>
      <c r="G261" s="15">
        <v>2</v>
      </c>
      <c r="H261" s="16">
        <v>679.13</v>
      </c>
      <c r="I261" s="15">
        <v>0</v>
      </c>
      <c r="J261" s="15">
        <v>0</v>
      </c>
      <c r="K261" s="16">
        <v>0</v>
      </c>
      <c r="M261" s="178">
        <f t="shared" si="5"/>
        <v>1</v>
      </c>
    </row>
    <row r="262" spans="1:13" x14ac:dyDescent="0.25">
      <c r="A262" s="15">
        <v>28</v>
      </c>
      <c r="B262" s="10" t="s">
        <v>37</v>
      </c>
      <c r="C262" s="15">
        <v>2</v>
      </c>
      <c r="D262" s="15">
        <v>2</v>
      </c>
      <c r="E262" s="16">
        <v>1829.56</v>
      </c>
      <c r="F262" s="15">
        <v>0</v>
      </c>
      <c r="G262" s="15">
        <v>0</v>
      </c>
      <c r="H262" s="16">
        <v>0</v>
      </c>
      <c r="I262" s="15">
        <v>0</v>
      </c>
      <c r="J262" s="15">
        <v>0</v>
      </c>
      <c r="K262" s="16">
        <v>0</v>
      </c>
      <c r="M262" s="178">
        <f t="shared" si="5"/>
        <v>1</v>
      </c>
    </row>
    <row r="263" spans="1:13" x14ac:dyDescent="0.25">
      <c r="A263" s="15">
        <v>29</v>
      </c>
      <c r="B263" s="10" t="s">
        <v>258</v>
      </c>
      <c r="C263" s="15">
        <v>2</v>
      </c>
      <c r="D263" s="15">
        <v>2</v>
      </c>
      <c r="E263" s="16">
        <v>170.48</v>
      </c>
      <c r="F263" s="15">
        <v>2</v>
      </c>
      <c r="G263" s="15">
        <v>2</v>
      </c>
      <c r="H263" s="16">
        <v>6570.83</v>
      </c>
      <c r="I263" s="15">
        <v>0</v>
      </c>
      <c r="J263" s="15">
        <v>0</v>
      </c>
      <c r="K263" s="16">
        <v>0</v>
      </c>
      <c r="M263" s="178">
        <f t="shared" si="5"/>
        <v>1</v>
      </c>
    </row>
    <row r="264" spans="1:13" x14ac:dyDescent="0.25">
      <c r="A264" s="15">
        <v>30</v>
      </c>
      <c r="B264" s="10" t="s">
        <v>259</v>
      </c>
      <c r="C264" s="15">
        <v>1</v>
      </c>
      <c r="D264" s="15">
        <v>2</v>
      </c>
      <c r="E264" s="16">
        <v>283.94</v>
      </c>
      <c r="F264" s="15">
        <v>0</v>
      </c>
      <c r="G264" s="15">
        <v>0</v>
      </c>
      <c r="H264" s="16">
        <v>0</v>
      </c>
      <c r="I264" s="15">
        <v>0</v>
      </c>
      <c r="J264" s="15">
        <v>0</v>
      </c>
      <c r="K264" s="16">
        <v>0</v>
      </c>
      <c r="M264" s="178">
        <f t="shared" si="5"/>
        <v>1</v>
      </c>
    </row>
    <row r="265" spans="1:13" x14ac:dyDescent="0.25">
      <c r="A265" s="15">
        <v>31</v>
      </c>
      <c r="B265" s="10" t="s">
        <v>211</v>
      </c>
      <c r="C265" s="15">
        <v>2</v>
      </c>
      <c r="D265" s="15">
        <v>4</v>
      </c>
      <c r="E265" s="16">
        <v>139.15</v>
      </c>
      <c r="F265" s="15">
        <v>1</v>
      </c>
      <c r="G265" s="15">
        <v>1</v>
      </c>
      <c r="H265" s="16">
        <v>49.5</v>
      </c>
      <c r="I265" s="15">
        <v>1</v>
      </c>
      <c r="J265" s="15">
        <v>1</v>
      </c>
      <c r="K265" s="16">
        <v>26.04</v>
      </c>
      <c r="M265" s="178">
        <f t="shared" si="5"/>
        <v>1</v>
      </c>
    </row>
    <row r="266" spans="1:13" x14ac:dyDescent="0.25">
      <c r="A266" s="15">
        <v>32</v>
      </c>
      <c r="B266" s="10" t="s">
        <v>39</v>
      </c>
      <c r="C266" s="15">
        <v>0</v>
      </c>
      <c r="D266" s="15">
        <v>0</v>
      </c>
      <c r="E266" s="16">
        <v>0</v>
      </c>
      <c r="F266" s="15">
        <v>0</v>
      </c>
      <c r="G266" s="15">
        <v>0</v>
      </c>
      <c r="H266" s="16">
        <v>0</v>
      </c>
      <c r="I266" s="15">
        <v>2</v>
      </c>
      <c r="J266" s="15">
        <v>2</v>
      </c>
      <c r="K266" s="16">
        <v>80.349999999999994</v>
      </c>
      <c r="M266" s="178">
        <f t="shared" si="5"/>
        <v>1</v>
      </c>
    </row>
    <row r="267" spans="1:13" x14ac:dyDescent="0.25">
      <c r="A267" s="15">
        <v>33</v>
      </c>
      <c r="B267" s="10" t="s">
        <v>261</v>
      </c>
      <c r="C267" s="15">
        <v>4</v>
      </c>
      <c r="D267" s="15">
        <v>5</v>
      </c>
      <c r="E267" s="16">
        <v>350.21</v>
      </c>
      <c r="F267" s="15">
        <v>3</v>
      </c>
      <c r="G267" s="15">
        <v>3</v>
      </c>
      <c r="H267" s="16">
        <v>322.16000000000003</v>
      </c>
      <c r="I267" s="15">
        <v>2</v>
      </c>
      <c r="J267" s="15">
        <v>3</v>
      </c>
      <c r="K267" s="16">
        <v>756.86</v>
      </c>
      <c r="M267" s="178">
        <f t="shared" si="5"/>
        <v>1</v>
      </c>
    </row>
    <row r="268" spans="1:13" x14ac:dyDescent="0.25">
      <c r="A268" s="15">
        <v>34</v>
      </c>
      <c r="B268" s="10" t="s">
        <v>262</v>
      </c>
      <c r="C268" s="15">
        <v>0</v>
      </c>
      <c r="D268" s="15">
        <v>0</v>
      </c>
      <c r="E268" s="16">
        <v>0</v>
      </c>
      <c r="F268" s="15">
        <v>1</v>
      </c>
      <c r="G268" s="15">
        <v>2</v>
      </c>
      <c r="H268" s="16">
        <v>215</v>
      </c>
      <c r="I268" s="15">
        <v>1</v>
      </c>
      <c r="J268" s="15">
        <v>1</v>
      </c>
      <c r="K268" s="16">
        <v>46.07</v>
      </c>
      <c r="M268" s="178">
        <f t="shared" si="5"/>
        <v>1</v>
      </c>
    </row>
    <row r="269" spans="1:13" x14ac:dyDescent="0.25">
      <c r="A269" s="15">
        <v>35</v>
      </c>
      <c r="B269" s="10" t="s">
        <v>264</v>
      </c>
      <c r="C269" s="15">
        <v>2</v>
      </c>
      <c r="D269" s="15">
        <v>2</v>
      </c>
      <c r="E269" s="16">
        <v>195.13</v>
      </c>
      <c r="F269" s="15">
        <v>2</v>
      </c>
      <c r="G269" s="15">
        <v>2</v>
      </c>
      <c r="H269" s="16">
        <v>32</v>
      </c>
      <c r="I269" s="15">
        <v>3</v>
      </c>
      <c r="J269" s="15">
        <v>3</v>
      </c>
      <c r="K269" s="16">
        <v>350.56</v>
      </c>
      <c r="M269" s="178">
        <f t="shared" si="5"/>
        <v>1</v>
      </c>
    </row>
    <row r="270" spans="1:13" x14ac:dyDescent="0.25">
      <c r="A270" s="15">
        <v>36</v>
      </c>
      <c r="B270" s="10" t="s">
        <v>265</v>
      </c>
      <c r="C270" s="15">
        <v>1</v>
      </c>
      <c r="D270" s="15">
        <v>1</v>
      </c>
      <c r="E270" s="16">
        <v>10.5</v>
      </c>
      <c r="F270" s="15">
        <v>0</v>
      </c>
      <c r="G270" s="15">
        <v>0</v>
      </c>
      <c r="H270" s="16">
        <v>0</v>
      </c>
      <c r="I270" s="15">
        <v>0</v>
      </c>
      <c r="J270" s="15">
        <v>0</v>
      </c>
      <c r="K270" s="16">
        <v>0</v>
      </c>
      <c r="M270" s="178">
        <f t="shared" si="5"/>
        <v>1</v>
      </c>
    </row>
    <row r="271" spans="1:13" x14ac:dyDescent="0.25">
      <c r="A271" s="15">
        <v>37</v>
      </c>
      <c r="B271" s="10" t="s">
        <v>266</v>
      </c>
      <c r="C271" s="15">
        <v>1</v>
      </c>
      <c r="D271" s="15">
        <v>2</v>
      </c>
      <c r="E271" s="16">
        <v>238.23</v>
      </c>
      <c r="F271" s="15">
        <v>2</v>
      </c>
      <c r="G271" s="15">
        <v>2</v>
      </c>
      <c r="H271" s="16">
        <v>90.94</v>
      </c>
      <c r="I271" s="15">
        <v>1</v>
      </c>
      <c r="J271" s="15">
        <v>1</v>
      </c>
      <c r="K271" s="16">
        <v>196.53</v>
      </c>
      <c r="M271" s="178">
        <f t="shared" si="5"/>
        <v>1</v>
      </c>
    </row>
    <row r="272" spans="1:13" x14ac:dyDescent="0.25">
      <c r="A272" s="15">
        <v>38</v>
      </c>
      <c r="B272" s="10" t="s">
        <v>267</v>
      </c>
      <c r="C272" s="15">
        <v>0</v>
      </c>
      <c r="D272" s="15">
        <v>0</v>
      </c>
      <c r="E272" s="16">
        <v>0</v>
      </c>
      <c r="F272" s="15">
        <v>1</v>
      </c>
      <c r="G272" s="15">
        <v>1</v>
      </c>
      <c r="H272" s="16">
        <v>210</v>
      </c>
      <c r="I272" s="15">
        <v>1</v>
      </c>
      <c r="J272" s="15">
        <v>1</v>
      </c>
      <c r="K272" s="16">
        <v>12</v>
      </c>
      <c r="M272" s="178">
        <f t="shared" si="5"/>
        <v>1</v>
      </c>
    </row>
    <row r="273" spans="1:13" x14ac:dyDescent="0.25">
      <c r="A273" s="15">
        <v>39</v>
      </c>
      <c r="B273" s="10" t="s">
        <v>269</v>
      </c>
      <c r="C273" s="15">
        <v>1</v>
      </c>
      <c r="D273" s="15">
        <v>1</v>
      </c>
      <c r="E273" s="16">
        <v>296.24</v>
      </c>
      <c r="F273" s="15">
        <v>1</v>
      </c>
      <c r="G273" s="15">
        <v>2</v>
      </c>
      <c r="H273" s="16">
        <v>746.91</v>
      </c>
      <c r="I273" s="15">
        <v>1</v>
      </c>
      <c r="J273" s="15">
        <v>1</v>
      </c>
      <c r="K273" s="16">
        <v>323.01</v>
      </c>
      <c r="M273" s="178">
        <f t="shared" si="5"/>
        <v>1</v>
      </c>
    </row>
    <row r="274" spans="1:13" x14ac:dyDescent="0.25">
      <c r="A274" s="15">
        <v>40</v>
      </c>
      <c r="B274" s="10" t="s">
        <v>270</v>
      </c>
      <c r="C274" s="15">
        <v>1</v>
      </c>
      <c r="D274" s="15">
        <v>1</v>
      </c>
      <c r="E274" s="16">
        <v>596.30999999999995</v>
      </c>
      <c r="F274" s="15">
        <v>0</v>
      </c>
      <c r="G274" s="15">
        <v>0</v>
      </c>
      <c r="H274" s="16">
        <v>0</v>
      </c>
      <c r="I274" s="15">
        <v>0</v>
      </c>
      <c r="J274" s="15">
        <v>0</v>
      </c>
      <c r="K274" s="16">
        <v>0</v>
      </c>
      <c r="M274" s="178">
        <f t="shared" si="5"/>
        <v>1</v>
      </c>
    </row>
    <row r="275" spans="1:13" x14ac:dyDescent="0.25">
      <c r="A275" s="15">
        <v>41</v>
      </c>
      <c r="B275" s="10" t="s">
        <v>271</v>
      </c>
      <c r="C275" s="15">
        <v>1</v>
      </c>
      <c r="D275" s="15">
        <v>3</v>
      </c>
      <c r="E275" s="16">
        <v>391.71</v>
      </c>
      <c r="F275" s="15">
        <v>2</v>
      </c>
      <c r="G275" s="15">
        <v>2</v>
      </c>
      <c r="H275" s="16">
        <v>61.7</v>
      </c>
      <c r="I275" s="15">
        <v>1</v>
      </c>
      <c r="J275" s="15">
        <v>2</v>
      </c>
      <c r="K275" s="16">
        <v>108.71</v>
      </c>
      <c r="M275" s="178">
        <f t="shared" si="5"/>
        <v>1</v>
      </c>
    </row>
    <row r="276" spans="1:13" x14ac:dyDescent="0.25">
      <c r="A276" s="15">
        <v>42</v>
      </c>
      <c r="B276" s="10" t="s">
        <v>272</v>
      </c>
      <c r="C276" s="15">
        <v>2</v>
      </c>
      <c r="D276" s="15">
        <v>4</v>
      </c>
      <c r="E276" s="16">
        <v>211.6</v>
      </c>
      <c r="F276" s="15">
        <v>4</v>
      </c>
      <c r="G276" s="15">
        <v>8</v>
      </c>
      <c r="H276" s="16">
        <v>255</v>
      </c>
      <c r="I276" s="15">
        <v>2</v>
      </c>
      <c r="J276" s="15">
        <v>2</v>
      </c>
      <c r="K276" s="16">
        <v>198.8</v>
      </c>
      <c r="M276" s="178">
        <f t="shared" si="5"/>
        <v>1</v>
      </c>
    </row>
    <row r="277" spans="1:13" x14ac:dyDescent="0.25">
      <c r="A277" s="15">
        <v>43</v>
      </c>
      <c r="B277" s="10" t="s">
        <v>56</v>
      </c>
      <c r="C277" s="15">
        <v>1</v>
      </c>
      <c r="D277" s="15">
        <v>1</v>
      </c>
      <c r="E277" s="16">
        <v>10369.57</v>
      </c>
      <c r="F277" s="15">
        <v>0</v>
      </c>
      <c r="G277" s="15">
        <v>0</v>
      </c>
      <c r="H277" s="16">
        <v>0</v>
      </c>
      <c r="I277" s="15">
        <v>0</v>
      </c>
      <c r="J277" s="15">
        <v>0</v>
      </c>
      <c r="K277" s="16">
        <v>0</v>
      </c>
      <c r="M277" s="178">
        <f t="shared" si="5"/>
        <v>1</v>
      </c>
    </row>
    <row r="278" spans="1:13" x14ac:dyDescent="0.25">
      <c r="A278" s="15">
        <v>44</v>
      </c>
      <c r="B278" s="10" t="s">
        <v>57</v>
      </c>
      <c r="C278" s="15">
        <v>3</v>
      </c>
      <c r="D278" s="15">
        <v>12</v>
      </c>
      <c r="E278" s="16">
        <v>18453.43</v>
      </c>
      <c r="F278" s="15">
        <v>6</v>
      </c>
      <c r="G278" s="15">
        <v>4</v>
      </c>
      <c r="H278" s="16">
        <v>38893.65</v>
      </c>
      <c r="I278" s="15">
        <v>4</v>
      </c>
      <c r="J278" s="15">
        <v>11</v>
      </c>
      <c r="K278" s="16">
        <v>4549.0600000000004</v>
      </c>
      <c r="M278" s="178">
        <f t="shared" si="5"/>
        <v>1</v>
      </c>
    </row>
    <row r="279" spans="1:13" x14ac:dyDescent="0.25">
      <c r="A279" s="15">
        <v>45</v>
      </c>
      <c r="B279" s="10" t="s">
        <v>58</v>
      </c>
      <c r="C279" s="15">
        <v>4</v>
      </c>
      <c r="D279" s="15">
        <v>4</v>
      </c>
      <c r="E279" s="16">
        <v>7113.53</v>
      </c>
      <c r="F279" s="15">
        <v>5</v>
      </c>
      <c r="G279" s="15">
        <v>5</v>
      </c>
      <c r="H279" s="16">
        <v>2322.25</v>
      </c>
      <c r="I279" s="15">
        <v>12</v>
      </c>
      <c r="J279" s="15">
        <v>12</v>
      </c>
      <c r="K279" s="16">
        <v>15114.63</v>
      </c>
      <c r="M279" s="178">
        <f t="shared" si="5"/>
        <v>1</v>
      </c>
    </row>
    <row r="280" spans="1:13" x14ac:dyDescent="0.25">
      <c r="A280" s="15">
        <v>46</v>
      </c>
      <c r="B280" s="10" t="s">
        <v>59</v>
      </c>
      <c r="C280" s="15">
        <v>1</v>
      </c>
      <c r="D280" s="15">
        <v>1</v>
      </c>
      <c r="E280" s="16">
        <v>1135.08</v>
      </c>
      <c r="F280" s="15">
        <v>0</v>
      </c>
      <c r="G280" s="15">
        <v>0</v>
      </c>
      <c r="H280" s="16">
        <v>0</v>
      </c>
      <c r="I280" s="15">
        <v>2</v>
      </c>
      <c r="J280" s="15">
        <v>3</v>
      </c>
      <c r="K280" s="16">
        <v>2000.6</v>
      </c>
      <c r="M280" s="178">
        <f t="shared" si="5"/>
        <v>1</v>
      </c>
    </row>
    <row r="281" spans="1:13" x14ac:dyDescent="0.25">
      <c r="A281" s="15">
        <v>47</v>
      </c>
      <c r="B281" s="10" t="s">
        <v>61</v>
      </c>
      <c r="C281" s="15">
        <v>0</v>
      </c>
      <c r="D281" s="15">
        <v>0</v>
      </c>
      <c r="E281" s="16">
        <v>0</v>
      </c>
      <c r="F281" s="15">
        <v>1</v>
      </c>
      <c r="G281" s="15">
        <v>1</v>
      </c>
      <c r="H281" s="16">
        <v>321.39999999999998</v>
      </c>
      <c r="I281" s="15">
        <v>0</v>
      </c>
      <c r="J281" s="15">
        <v>0</v>
      </c>
      <c r="K281" s="16">
        <v>0</v>
      </c>
      <c r="M281" s="178">
        <f t="shared" si="5"/>
        <v>1</v>
      </c>
    </row>
    <row r="282" spans="1:13" x14ac:dyDescent="0.25">
      <c r="A282" s="15">
        <v>48</v>
      </c>
      <c r="B282" s="10" t="s">
        <v>64</v>
      </c>
      <c r="C282" s="15">
        <v>0</v>
      </c>
      <c r="D282" s="15">
        <v>0</v>
      </c>
      <c r="E282" s="16">
        <v>0</v>
      </c>
      <c r="F282" s="15">
        <v>2</v>
      </c>
      <c r="G282" s="15">
        <v>2</v>
      </c>
      <c r="H282" s="16">
        <v>1288.31</v>
      </c>
      <c r="I282" s="15">
        <v>0</v>
      </c>
      <c r="J282" s="15">
        <v>0</v>
      </c>
      <c r="K282" s="16">
        <v>0</v>
      </c>
      <c r="M282" s="178">
        <f t="shared" si="5"/>
        <v>1</v>
      </c>
    </row>
    <row r="283" spans="1:13" x14ac:dyDescent="0.25">
      <c r="A283" s="15">
        <v>49</v>
      </c>
      <c r="B283" s="10" t="s">
        <v>67</v>
      </c>
      <c r="C283" s="15">
        <v>2</v>
      </c>
      <c r="D283" s="15">
        <v>3</v>
      </c>
      <c r="E283" s="16">
        <v>563.17999999999995</v>
      </c>
      <c r="F283" s="15">
        <v>2</v>
      </c>
      <c r="G283" s="15">
        <v>3</v>
      </c>
      <c r="H283" s="16">
        <v>1561</v>
      </c>
      <c r="I283" s="15">
        <v>1</v>
      </c>
      <c r="J283" s="15">
        <v>2</v>
      </c>
      <c r="K283" s="16">
        <v>1217.0899999999999</v>
      </c>
      <c r="M283" s="178">
        <f t="shared" si="5"/>
        <v>1</v>
      </c>
    </row>
    <row r="284" spans="1:13" x14ac:dyDescent="0.25">
      <c r="A284" s="15">
        <v>50</v>
      </c>
      <c r="B284" s="10" t="s">
        <v>69</v>
      </c>
      <c r="C284" s="15">
        <v>1</v>
      </c>
      <c r="D284" s="15">
        <v>1</v>
      </c>
      <c r="E284" s="16">
        <v>1635.5</v>
      </c>
      <c r="F284" s="15">
        <v>1</v>
      </c>
      <c r="G284" s="15">
        <v>1</v>
      </c>
      <c r="H284" s="16">
        <v>692.33</v>
      </c>
      <c r="I284" s="15">
        <v>0</v>
      </c>
      <c r="J284" s="15">
        <v>0</v>
      </c>
      <c r="K284" s="16">
        <v>0</v>
      </c>
      <c r="M284" s="178">
        <f t="shared" si="5"/>
        <v>1</v>
      </c>
    </row>
    <row r="285" spans="1:13" x14ac:dyDescent="0.25">
      <c r="A285" s="15">
        <v>51</v>
      </c>
      <c r="B285" s="10" t="s">
        <v>74</v>
      </c>
      <c r="C285" s="15">
        <v>1</v>
      </c>
      <c r="D285" s="15">
        <v>1</v>
      </c>
      <c r="E285" s="16">
        <v>400</v>
      </c>
      <c r="F285" s="15">
        <v>1</v>
      </c>
      <c r="G285" s="15">
        <v>1</v>
      </c>
      <c r="H285" s="16">
        <v>230.6</v>
      </c>
      <c r="I285" s="15">
        <v>0</v>
      </c>
      <c r="J285" s="15">
        <v>0</v>
      </c>
      <c r="K285" s="16">
        <v>0</v>
      </c>
      <c r="M285" s="178">
        <f t="shared" si="5"/>
        <v>1</v>
      </c>
    </row>
    <row r="286" spans="1:13" x14ac:dyDescent="0.25">
      <c r="A286" s="15">
        <v>52</v>
      </c>
      <c r="B286" s="10" t="s">
        <v>280</v>
      </c>
      <c r="C286" s="15">
        <v>3</v>
      </c>
      <c r="D286" s="15">
        <v>5</v>
      </c>
      <c r="E286" s="16">
        <v>8329.74</v>
      </c>
      <c r="F286" s="15">
        <v>4</v>
      </c>
      <c r="G286" s="15">
        <v>7</v>
      </c>
      <c r="H286" s="16">
        <v>6987.24</v>
      </c>
      <c r="I286" s="15">
        <v>3</v>
      </c>
      <c r="J286" s="15">
        <v>5</v>
      </c>
      <c r="K286" s="16">
        <v>8851.14</v>
      </c>
      <c r="M286" s="178">
        <f t="shared" si="5"/>
        <v>1</v>
      </c>
    </row>
    <row r="287" spans="1:13" x14ac:dyDescent="0.25">
      <c r="A287" s="15">
        <v>53</v>
      </c>
      <c r="B287" s="10" t="s">
        <v>79</v>
      </c>
      <c r="C287" s="15">
        <v>2</v>
      </c>
      <c r="D287" s="15">
        <v>10</v>
      </c>
      <c r="E287" s="16">
        <v>1582.45</v>
      </c>
      <c r="F287" s="15">
        <v>2</v>
      </c>
      <c r="G287" s="15">
        <v>7</v>
      </c>
      <c r="H287" s="16">
        <v>851.43</v>
      </c>
      <c r="I287" s="15">
        <v>2</v>
      </c>
      <c r="J287" s="15">
        <v>7</v>
      </c>
      <c r="K287" s="16">
        <v>760.36</v>
      </c>
      <c r="M287" s="178">
        <f t="shared" si="5"/>
        <v>1</v>
      </c>
    </row>
    <row r="288" spans="1:13" x14ac:dyDescent="0.25">
      <c r="A288" s="15">
        <v>54</v>
      </c>
      <c r="B288" s="10" t="s">
        <v>84</v>
      </c>
      <c r="C288" s="15">
        <v>0</v>
      </c>
      <c r="D288" s="15">
        <v>0</v>
      </c>
      <c r="E288" s="16">
        <v>0</v>
      </c>
      <c r="F288" s="15">
        <v>2</v>
      </c>
      <c r="G288" s="15">
        <v>3</v>
      </c>
      <c r="H288" s="16">
        <v>429.11</v>
      </c>
      <c r="I288" s="15">
        <v>0</v>
      </c>
      <c r="J288" s="15">
        <v>0</v>
      </c>
      <c r="K288" s="16">
        <v>0</v>
      </c>
      <c r="M288" s="178">
        <f t="shared" si="5"/>
        <v>1</v>
      </c>
    </row>
    <row r="289" spans="1:13" x14ac:dyDescent="0.25">
      <c r="A289" s="15">
        <v>55</v>
      </c>
      <c r="B289" s="10" t="s">
        <v>85</v>
      </c>
      <c r="C289" s="15">
        <v>6</v>
      </c>
      <c r="D289" s="15">
        <v>6</v>
      </c>
      <c r="E289" s="16">
        <v>1562.02</v>
      </c>
      <c r="F289" s="15">
        <v>8</v>
      </c>
      <c r="G289" s="15">
        <v>10</v>
      </c>
      <c r="H289" s="16">
        <v>2144.16</v>
      </c>
      <c r="I289" s="15">
        <v>12</v>
      </c>
      <c r="J289" s="15">
        <v>14</v>
      </c>
      <c r="K289" s="16">
        <v>4260.3100000000004</v>
      </c>
      <c r="M289" s="178">
        <f t="shared" si="5"/>
        <v>1</v>
      </c>
    </row>
    <row r="290" spans="1:13" x14ac:dyDescent="0.25">
      <c r="A290" s="15">
        <v>56</v>
      </c>
      <c r="B290" s="10" t="s">
        <v>86</v>
      </c>
      <c r="C290" s="15">
        <v>0</v>
      </c>
      <c r="D290" s="15">
        <v>0</v>
      </c>
      <c r="E290" s="16">
        <v>0</v>
      </c>
      <c r="F290" s="15">
        <v>0</v>
      </c>
      <c r="G290" s="15">
        <v>0</v>
      </c>
      <c r="H290" s="16">
        <v>0</v>
      </c>
      <c r="I290" s="15">
        <v>2</v>
      </c>
      <c r="J290" s="15">
        <v>2</v>
      </c>
      <c r="K290" s="16">
        <v>926.44</v>
      </c>
      <c r="M290" s="178">
        <f t="shared" si="5"/>
        <v>1</v>
      </c>
    </row>
    <row r="291" spans="1:13" x14ac:dyDescent="0.25">
      <c r="A291" s="15">
        <v>57</v>
      </c>
      <c r="B291" s="10" t="s">
        <v>87</v>
      </c>
      <c r="C291" s="15">
        <v>0</v>
      </c>
      <c r="D291" s="15">
        <v>0</v>
      </c>
      <c r="E291" s="16">
        <v>0</v>
      </c>
      <c r="F291" s="15">
        <v>2</v>
      </c>
      <c r="G291" s="15">
        <v>3</v>
      </c>
      <c r="H291" s="16">
        <v>117.01</v>
      </c>
      <c r="I291" s="15">
        <v>2</v>
      </c>
      <c r="J291" s="15">
        <v>4</v>
      </c>
      <c r="K291" s="16">
        <v>4366.5200000000004</v>
      </c>
      <c r="M291" s="178">
        <f t="shared" si="5"/>
        <v>1</v>
      </c>
    </row>
    <row r="292" spans="1:13" x14ac:dyDescent="0.25">
      <c r="A292" s="15">
        <v>58</v>
      </c>
      <c r="B292" s="10" t="s">
        <v>88</v>
      </c>
      <c r="C292" s="15">
        <v>0</v>
      </c>
      <c r="D292" s="15">
        <v>0</v>
      </c>
      <c r="E292" s="16">
        <v>0</v>
      </c>
      <c r="F292" s="15">
        <v>1</v>
      </c>
      <c r="G292" s="15">
        <v>1</v>
      </c>
      <c r="H292" s="16">
        <v>40.18</v>
      </c>
      <c r="I292" s="15">
        <v>1</v>
      </c>
      <c r="J292" s="15">
        <v>1</v>
      </c>
      <c r="K292" s="16">
        <v>2112.0300000000002</v>
      </c>
      <c r="M292" s="178">
        <f t="shared" si="5"/>
        <v>1</v>
      </c>
    </row>
    <row r="293" spans="1:13" x14ac:dyDescent="0.25">
      <c r="A293" s="15">
        <v>59</v>
      </c>
      <c r="B293" s="10" t="s">
        <v>91</v>
      </c>
      <c r="C293" s="15">
        <v>0</v>
      </c>
      <c r="D293" s="15">
        <v>0</v>
      </c>
      <c r="E293" s="16">
        <v>0</v>
      </c>
      <c r="F293" s="15">
        <v>0</v>
      </c>
      <c r="G293" s="15">
        <v>0</v>
      </c>
      <c r="H293" s="16">
        <v>0</v>
      </c>
      <c r="I293" s="15">
        <v>4</v>
      </c>
      <c r="J293" s="15">
        <v>5</v>
      </c>
      <c r="K293" s="16">
        <v>1384.39</v>
      </c>
      <c r="M293" s="178">
        <f t="shared" si="5"/>
        <v>1</v>
      </c>
    </row>
    <row r="294" spans="1:13" x14ac:dyDescent="0.25">
      <c r="A294" s="15">
        <v>60</v>
      </c>
      <c r="B294" s="10" t="s">
        <v>288</v>
      </c>
      <c r="C294" s="15">
        <v>0</v>
      </c>
      <c r="D294" s="15">
        <v>0</v>
      </c>
      <c r="E294" s="16">
        <v>0</v>
      </c>
      <c r="F294" s="15">
        <v>1</v>
      </c>
      <c r="G294" s="15">
        <v>1</v>
      </c>
      <c r="H294" s="16">
        <v>253.57</v>
      </c>
      <c r="I294" s="15">
        <v>0</v>
      </c>
      <c r="J294" s="15">
        <v>0</v>
      </c>
      <c r="K294" s="16">
        <v>0</v>
      </c>
      <c r="M294" s="178">
        <f t="shared" si="5"/>
        <v>1</v>
      </c>
    </row>
    <row r="295" spans="1:13" x14ac:dyDescent="0.25">
      <c r="A295" s="15">
        <v>61</v>
      </c>
      <c r="B295" s="10" t="s">
        <v>93</v>
      </c>
      <c r="C295" s="15">
        <v>0</v>
      </c>
      <c r="D295" s="15">
        <v>0</v>
      </c>
      <c r="E295" s="16">
        <v>0</v>
      </c>
      <c r="F295" s="15">
        <v>3</v>
      </c>
      <c r="G295" s="15">
        <v>3</v>
      </c>
      <c r="H295" s="16">
        <v>200</v>
      </c>
      <c r="I295" s="15">
        <v>1</v>
      </c>
      <c r="J295" s="15">
        <v>1</v>
      </c>
      <c r="K295" s="16">
        <v>706.35</v>
      </c>
      <c r="M295" s="178">
        <f t="shared" si="5"/>
        <v>1</v>
      </c>
    </row>
    <row r="296" spans="1:13" x14ac:dyDescent="0.25">
      <c r="A296" s="15">
        <v>62</v>
      </c>
      <c r="B296" s="10" t="s">
        <v>94</v>
      </c>
      <c r="C296" s="15">
        <v>0</v>
      </c>
      <c r="D296" s="15">
        <v>0</v>
      </c>
      <c r="E296" s="16">
        <v>0</v>
      </c>
      <c r="F296" s="15">
        <v>0</v>
      </c>
      <c r="G296" s="15">
        <v>0</v>
      </c>
      <c r="H296" s="16">
        <v>0</v>
      </c>
      <c r="I296" s="15">
        <v>8</v>
      </c>
      <c r="J296" s="15">
        <v>10</v>
      </c>
      <c r="K296" s="16">
        <v>2500.42</v>
      </c>
      <c r="M296" s="178">
        <f t="shared" si="5"/>
        <v>1</v>
      </c>
    </row>
    <row r="297" spans="1:13" x14ac:dyDescent="0.25">
      <c r="A297" s="15">
        <v>63</v>
      </c>
      <c r="B297" s="10" t="s">
        <v>95</v>
      </c>
      <c r="C297" s="15">
        <v>0</v>
      </c>
      <c r="D297" s="15">
        <v>0</v>
      </c>
      <c r="E297" s="16">
        <v>0</v>
      </c>
      <c r="F297" s="15">
        <v>1</v>
      </c>
      <c r="G297" s="15">
        <v>3</v>
      </c>
      <c r="H297" s="16">
        <v>924.32</v>
      </c>
      <c r="I297" s="15">
        <v>1</v>
      </c>
      <c r="J297" s="15">
        <v>2</v>
      </c>
      <c r="K297" s="16">
        <v>535.6</v>
      </c>
      <c r="M297" s="178">
        <f t="shared" si="5"/>
        <v>1</v>
      </c>
    </row>
    <row r="298" spans="1:13" x14ac:dyDescent="0.25">
      <c r="A298" s="15">
        <v>64</v>
      </c>
      <c r="B298" s="10" t="s">
        <v>96</v>
      </c>
      <c r="C298" s="15">
        <v>0</v>
      </c>
      <c r="D298" s="15">
        <v>0</v>
      </c>
      <c r="E298" s="16">
        <v>0</v>
      </c>
      <c r="F298" s="15">
        <v>5</v>
      </c>
      <c r="G298" s="15">
        <v>5</v>
      </c>
      <c r="H298" s="16">
        <v>348.6</v>
      </c>
      <c r="I298" s="15">
        <v>6</v>
      </c>
      <c r="J298" s="15">
        <v>6</v>
      </c>
      <c r="K298" s="16">
        <v>516.52</v>
      </c>
      <c r="M298" s="178">
        <f t="shared" ref="M298:M361" si="6">IF(SUM(E298,H298,K298)&gt;0,1,0)</f>
        <v>1</v>
      </c>
    </row>
    <row r="299" spans="1:13" x14ac:dyDescent="0.25">
      <c r="A299" s="15">
        <v>65</v>
      </c>
      <c r="B299" s="10" t="s">
        <v>99</v>
      </c>
      <c r="C299" s="15">
        <v>1</v>
      </c>
      <c r="D299" s="15">
        <v>2</v>
      </c>
      <c r="E299" s="16">
        <v>6128.13</v>
      </c>
      <c r="F299" s="15">
        <v>2</v>
      </c>
      <c r="G299" s="15">
        <v>4</v>
      </c>
      <c r="H299" s="16">
        <v>27668.240000000002</v>
      </c>
      <c r="I299" s="15">
        <v>2</v>
      </c>
      <c r="J299" s="15">
        <v>2</v>
      </c>
      <c r="K299" s="16">
        <v>6188.13</v>
      </c>
      <c r="M299" s="178">
        <f t="shared" si="6"/>
        <v>1</v>
      </c>
    </row>
    <row r="300" spans="1:13" x14ac:dyDescent="0.25">
      <c r="A300" s="15">
        <v>66</v>
      </c>
      <c r="B300" s="10" t="s">
        <v>216</v>
      </c>
      <c r="C300" s="15">
        <v>2</v>
      </c>
      <c r="D300" s="15">
        <v>5</v>
      </c>
      <c r="E300" s="16">
        <v>51300.15</v>
      </c>
      <c r="F300" s="15">
        <v>3</v>
      </c>
      <c r="G300" s="15">
        <v>6</v>
      </c>
      <c r="H300" s="16">
        <v>21571.33</v>
      </c>
      <c r="I300" s="15">
        <v>2</v>
      </c>
      <c r="J300" s="15">
        <v>4</v>
      </c>
      <c r="K300" s="16">
        <v>29597.05</v>
      </c>
      <c r="M300" s="178">
        <f t="shared" si="6"/>
        <v>1</v>
      </c>
    </row>
    <row r="301" spans="1:13" x14ac:dyDescent="0.25">
      <c r="A301" s="15">
        <v>67</v>
      </c>
      <c r="B301" s="10" t="s">
        <v>115</v>
      </c>
      <c r="C301" s="15">
        <v>5</v>
      </c>
      <c r="D301" s="15">
        <v>5</v>
      </c>
      <c r="E301" s="16">
        <v>42429.87</v>
      </c>
      <c r="F301" s="15">
        <v>7</v>
      </c>
      <c r="G301" s="15">
        <v>7</v>
      </c>
      <c r="H301" s="16">
        <v>12517.37</v>
      </c>
      <c r="I301" s="15">
        <v>7</v>
      </c>
      <c r="J301" s="15">
        <v>7</v>
      </c>
      <c r="K301" s="16">
        <v>19996.7</v>
      </c>
      <c r="M301" s="178">
        <f t="shared" si="6"/>
        <v>1</v>
      </c>
    </row>
    <row r="302" spans="1:13" x14ac:dyDescent="0.25">
      <c r="A302" s="15">
        <v>68</v>
      </c>
      <c r="B302" s="10" t="s">
        <v>118</v>
      </c>
      <c r="C302" s="15">
        <v>4</v>
      </c>
      <c r="D302" s="15">
        <v>4</v>
      </c>
      <c r="E302" s="16">
        <v>185.67</v>
      </c>
      <c r="F302" s="15">
        <v>0</v>
      </c>
      <c r="G302" s="15">
        <v>0</v>
      </c>
      <c r="H302" s="16">
        <v>0</v>
      </c>
      <c r="I302" s="15">
        <v>5</v>
      </c>
      <c r="J302" s="15">
        <v>5</v>
      </c>
      <c r="K302" s="16">
        <v>640.65</v>
      </c>
      <c r="M302" s="178">
        <f t="shared" si="6"/>
        <v>1</v>
      </c>
    </row>
    <row r="303" spans="1:13" x14ac:dyDescent="0.25">
      <c r="A303" s="15">
        <v>69</v>
      </c>
      <c r="B303" s="10" t="s">
        <v>299</v>
      </c>
      <c r="C303" s="15">
        <v>1</v>
      </c>
      <c r="D303" s="15">
        <v>1</v>
      </c>
      <c r="E303" s="16">
        <v>2403.63</v>
      </c>
      <c r="F303" s="15">
        <v>2</v>
      </c>
      <c r="G303" s="15">
        <v>5</v>
      </c>
      <c r="H303" s="16">
        <v>8039.17</v>
      </c>
      <c r="I303" s="15">
        <v>1</v>
      </c>
      <c r="J303" s="15">
        <v>2</v>
      </c>
      <c r="K303" s="16">
        <v>7874.79</v>
      </c>
      <c r="M303" s="178">
        <f t="shared" si="6"/>
        <v>1</v>
      </c>
    </row>
    <row r="304" spans="1:13" x14ac:dyDescent="0.25">
      <c r="A304" s="15">
        <v>70</v>
      </c>
      <c r="B304" s="10" t="s">
        <v>300</v>
      </c>
      <c r="C304" s="15">
        <v>3</v>
      </c>
      <c r="D304" s="15">
        <v>5</v>
      </c>
      <c r="E304" s="16">
        <v>2381.0300000000002</v>
      </c>
      <c r="F304" s="15">
        <v>4</v>
      </c>
      <c r="G304" s="15">
        <v>7</v>
      </c>
      <c r="H304" s="16">
        <v>4212.4399999999996</v>
      </c>
      <c r="I304" s="15">
        <v>2</v>
      </c>
      <c r="J304" s="15">
        <v>2</v>
      </c>
      <c r="K304" s="16">
        <v>2198.11</v>
      </c>
      <c r="M304" s="178">
        <f t="shared" si="6"/>
        <v>1</v>
      </c>
    </row>
    <row r="305" spans="1:13" x14ac:dyDescent="0.25">
      <c r="A305" s="15">
        <v>71</v>
      </c>
      <c r="B305" s="10" t="s">
        <v>301</v>
      </c>
      <c r="C305" s="15">
        <v>1</v>
      </c>
      <c r="D305" s="15">
        <v>1</v>
      </c>
      <c r="E305" s="16">
        <v>977.2</v>
      </c>
      <c r="F305" s="15">
        <v>2</v>
      </c>
      <c r="G305" s="15">
        <v>2</v>
      </c>
      <c r="H305" s="16">
        <v>3223.58</v>
      </c>
      <c r="I305" s="15">
        <v>2</v>
      </c>
      <c r="J305" s="15">
        <v>2</v>
      </c>
      <c r="K305" s="16">
        <v>4304.09</v>
      </c>
      <c r="M305" s="178">
        <f t="shared" si="6"/>
        <v>1</v>
      </c>
    </row>
    <row r="306" spans="1:13" x14ac:dyDescent="0.25">
      <c r="A306" s="15">
        <v>72</v>
      </c>
      <c r="B306" s="10" t="s">
        <v>302</v>
      </c>
      <c r="C306" s="15">
        <v>2</v>
      </c>
      <c r="D306" s="15">
        <v>2</v>
      </c>
      <c r="E306" s="16">
        <v>2708.49</v>
      </c>
      <c r="F306" s="15">
        <v>6</v>
      </c>
      <c r="G306" s="15">
        <v>6</v>
      </c>
      <c r="H306" s="16">
        <v>3253.22</v>
      </c>
      <c r="I306" s="15">
        <v>6</v>
      </c>
      <c r="J306" s="15">
        <v>6</v>
      </c>
      <c r="K306" s="16">
        <v>143.43</v>
      </c>
      <c r="M306" s="178">
        <f t="shared" si="6"/>
        <v>1</v>
      </c>
    </row>
    <row r="307" spans="1:13" x14ac:dyDescent="0.25">
      <c r="A307" s="15">
        <v>73</v>
      </c>
      <c r="B307" s="10" t="s">
        <v>130</v>
      </c>
      <c r="C307" s="15">
        <v>2</v>
      </c>
      <c r="D307" s="15">
        <v>3</v>
      </c>
      <c r="E307" s="16">
        <v>16342.25</v>
      </c>
      <c r="F307" s="15">
        <v>2</v>
      </c>
      <c r="G307" s="15">
        <v>5</v>
      </c>
      <c r="H307" s="16">
        <v>12839.06</v>
      </c>
      <c r="I307" s="15">
        <v>2</v>
      </c>
      <c r="J307" s="15">
        <v>3</v>
      </c>
      <c r="K307" s="16">
        <v>1962.84</v>
      </c>
      <c r="M307" s="178">
        <f t="shared" si="6"/>
        <v>1</v>
      </c>
    </row>
    <row r="308" spans="1:13" x14ac:dyDescent="0.25">
      <c r="A308" s="15">
        <v>74</v>
      </c>
      <c r="B308" s="10" t="s">
        <v>131</v>
      </c>
      <c r="C308" s="15">
        <v>10</v>
      </c>
      <c r="D308" s="15">
        <v>10</v>
      </c>
      <c r="E308" s="16">
        <v>6460.65</v>
      </c>
      <c r="F308" s="15">
        <v>5</v>
      </c>
      <c r="G308" s="15">
        <v>5</v>
      </c>
      <c r="H308" s="16">
        <v>5601.5</v>
      </c>
      <c r="I308" s="15">
        <v>8</v>
      </c>
      <c r="J308" s="15">
        <v>8</v>
      </c>
      <c r="K308" s="16">
        <v>13061.02</v>
      </c>
      <c r="M308" s="178">
        <f t="shared" si="6"/>
        <v>1</v>
      </c>
    </row>
    <row r="309" spans="1:13" x14ac:dyDescent="0.25">
      <c r="A309" s="15">
        <v>75</v>
      </c>
      <c r="B309" s="10" t="s">
        <v>132</v>
      </c>
      <c r="C309" s="15">
        <v>3</v>
      </c>
      <c r="D309" s="15">
        <v>5</v>
      </c>
      <c r="E309" s="16">
        <v>9567.61</v>
      </c>
      <c r="F309" s="15">
        <v>3</v>
      </c>
      <c r="G309" s="15">
        <v>4</v>
      </c>
      <c r="H309" s="16">
        <v>4422.74</v>
      </c>
      <c r="I309" s="15">
        <v>1</v>
      </c>
      <c r="J309" s="15">
        <v>1</v>
      </c>
      <c r="K309" s="16">
        <v>7151.57</v>
      </c>
      <c r="M309" s="178">
        <f t="shared" si="6"/>
        <v>1</v>
      </c>
    </row>
    <row r="310" spans="1:13" x14ac:dyDescent="0.25">
      <c r="A310" s="15">
        <v>76</v>
      </c>
      <c r="B310" s="10" t="s">
        <v>134</v>
      </c>
      <c r="C310" s="15">
        <v>1</v>
      </c>
      <c r="D310" s="15">
        <v>2</v>
      </c>
      <c r="E310" s="16">
        <v>3259.49</v>
      </c>
      <c r="F310" s="15">
        <v>0</v>
      </c>
      <c r="G310" s="15">
        <v>0</v>
      </c>
      <c r="H310" s="16">
        <v>0</v>
      </c>
      <c r="I310" s="15">
        <v>1</v>
      </c>
      <c r="J310" s="15">
        <v>4</v>
      </c>
      <c r="K310" s="16">
        <v>6691.59</v>
      </c>
      <c r="M310" s="178">
        <f t="shared" si="6"/>
        <v>1</v>
      </c>
    </row>
    <row r="311" spans="1:13" x14ac:dyDescent="0.25">
      <c r="A311" s="15">
        <v>77</v>
      </c>
      <c r="B311" s="10" t="s">
        <v>135</v>
      </c>
      <c r="C311" s="15">
        <v>0</v>
      </c>
      <c r="D311" s="15">
        <v>0</v>
      </c>
      <c r="E311" s="16">
        <v>0</v>
      </c>
      <c r="F311" s="15">
        <v>1</v>
      </c>
      <c r="G311" s="15">
        <v>1</v>
      </c>
      <c r="H311" s="16">
        <v>3523.8</v>
      </c>
      <c r="I311" s="15">
        <v>0</v>
      </c>
      <c r="J311" s="15">
        <v>0</v>
      </c>
      <c r="K311" s="16">
        <v>0</v>
      </c>
      <c r="M311" s="178">
        <f t="shared" si="6"/>
        <v>1</v>
      </c>
    </row>
    <row r="312" spans="1:13" x14ac:dyDescent="0.25">
      <c r="A312" s="15">
        <v>78</v>
      </c>
      <c r="B312" s="10" t="s">
        <v>136</v>
      </c>
      <c r="C312" s="15">
        <v>2</v>
      </c>
      <c r="D312" s="15">
        <v>3</v>
      </c>
      <c r="E312" s="16">
        <v>167</v>
      </c>
      <c r="F312" s="15">
        <v>2</v>
      </c>
      <c r="G312" s="15">
        <v>2</v>
      </c>
      <c r="H312" s="16">
        <v>325.33999999999997</v>
      </c>
      <c r="I312" s="15">
        <v>1</v>
      </c>
      <c r="J312" s="15">
        <v>7</v>
      </c>
      <c r="K312" s="16">
        <v>2780.9</v>
      </c>
      <c r="M312" s="178">
        <f t="shared" si="6"/>
        <v>1</v>
      </c>
    </row>
    <row r="313" spans="1:13" x14ac:dyDescent="0.25">
      <c r="A313" s="15">
        <v>79</v>
      </c>
      <c r="B313" s="10" t="s">
        <v>137</v>
      </c>
      <c r="C313" s="15">
        <v>1</v>
      </c>
      <c r="D313" s="15">
        <v>1</v>
      </c>
      <c r="E313" s="16">
        <v>1651.61</v>
      </c>
      <c r="F313" s="15">
        <v>1</v>
      </c>
      <c r="G313" s="15">
        <v>4</v>
      </c>
      <c r="H313" s="16">
        <v>2741.13</v>
      </c>
      <c r="I313" s="15">
        <v>1</v>
      </c>
      <c r="J313" s="15">
        <v>2</v>
      </c>
      <c r="K313" s="16">
        <v>8370.08</v>
      </c>
      <c r="M313" s="178">
        <f t="shared" si="6"/>
        <v>1</v>
      </c>
    </row>
    <row r="314" spans="1:13" x14ac:dyDescent="0.25">
      <c r="A314" s="15">
        <v>80</v>
      </c>
      <c r="B314" s="10" t="s">
        <v>138</v>
      </c>
      <c r="C314" s="15">
        <v>0</v>
      </c>
      <c r="D314" s="15">
        <v>0</v>
      </c>
      <c r="E314" s="16">
        <v>0</v>
      </c>
      <c r="F314" s="15">
        <v>1</v>
      </c>
      <c r="G314" s="15">
        <v>6</v>
      </c>
      <c r="H314" s="16">
        <v>913.37</v>
      </c>
      <c r="I314" s="15">
        <v>1</v>
      </c>
      <c r="J314" s="15">
        <v>8</v>
      </c>
      <c r="K314" s="16">
        <v>1500</v>
      </c>
      <c r="M314" s="178">
        <f t="shared" si="6"/>
        <v>1</v>
      </c>
    </row>
    <row r="315" spans="1:13" x14ac:dyDescent="0.25">
      <c r="A315" s="15">
        <v>81</v>
      </c>
      <c r="B315" s="10" t="s">
        <v>139</v>
      </c>
      <c r="C315" s="15">
        <v>2</v>
      </c>
      <c r="D315" s="15">
        <v>3</v>
      </c>
      <c r="E315" s="16">
        <v>3032.25</v>
      </c>
      <c r="F315" s="15">
        <v>2</v>
      </c>
      <c r="G315" s="15">
        <v>7</v>
      </c>
      <c r="H315" s="16">
        <v>2580.58</v>
      </c>
      <c r="I315" s="15">
        <v>0</v>
      </c>
      <c r="J315" s="15">
        <v>0</v>
      </c>
      <c r="K315" s="16">
        <v>0</v>
      </c>
      <c r="M315" s="178">
        <f t="shared" si="6"/>
        <v>1</v>
      </c>
    </row>
    <row r="316" spans="1:13" x14ac:dyDescent="0.25">
      <c r="A316" s="15">
        <v>82</v>
      </c>
      <c r="B316" s="10" t="s">
        <v>140</v>
      </c>
      <c r="C316" s="15">
        <v>4</v>
      </c>
      <c r="D316" s="15">
        <v>21</v>
      </c>
      <c r="E316" s="16">
        <v>2747.64</v>
      </c>
      <c r="F316" s="15">
        <v>2</v>
      </c>
      <c r="G316" s="15">
        <v>2</v>
      </c>
      <c r="H316" s="16">
        <v>574</v>
      </c>
      <c r="I316" s="15">
        <v>10</v>
      </c>
      <c r="J316" s="15">
        <v>27</v>
      </c>
      <c r="K316" s="16">
        <v>2962.37</v>
      </c>
      <c r="M316" s="178">
        <f t="shared" si="6"/>
        <v>1</v>
      </c>
    </row>
    <row r="317" spans="1:13" x14ac:dyDescent="0.25">
      <c r="A317" s="15">
        <v>83</v>
      </c>
      <c r="B317" s="10" t="s">
        <v>141</v>
      </c>
      <c r="C317" s="15">
        <v>3</v>
      </c>
      <c r="D317" s="15">
        <v>5</v>
      </c>
      <c r="E317" s="16">
        <v>4794.96</v>
      </c>
      <c r="F317" s="15">
        <v>3</v>
      </c>
      <c r="G317" s="15">
        <v>4</v>
      </c>
      <c r="H317" s="16">
        <v>3212.97</v>
      </c>
      <c r="I317" s="15">
        <v>2</v>
      </c>
      <c r="J317" s="15">
        <v>2</v>
      </c>
      <c r="K317" s="16">
        <v>154.06</v>
      </c>
      <c r="M317" s="178">
        <f t="shared" si="6"/>
        <v>1</v>
      </c>
    </row>
    <row r="318" spans="1:13" x14ac:dyDescent="0.25">
      <c r="A318" s="15">
        <v>84</v>
      </c>
      <c r="B318" s="10" t="s">
        <v>142</v>
      </c>
      <c r="C318" s="15">
        <v>3</v>
      </c>
      <c r="D318" s="15">
        <v>5</v>
      </c>
      <c r="E318" s="16">
        <v>836.22</v>
      </c>
      <c r="F318" s="15">
        <v>0</v>
      </c>
      <c r="G318" s="15">
        <v>0</v>
      </c>
      <c r="H318" s="16">
        <v>0</v>
      </c>
      <c r="I318" s="15">
        <v>1</v>
      </c>
      <c r="J318" s="15">
        <v>1</v>
      </c>
      <c r="K318" s="16">
        <v>4194.95</v>
      </c>
      <c r="M318" s="178">
        <f t="shared" si="6"/>
        <v>1</v>
      </c>
    </row>
    <row r="319" spans="1:13" x14ac:dyDescent="0.25">
      <c r="A319" s="15">
        <v>85</v>
      </c>
      <c r="B319" s="10" t="s">
        <v>143</v>
      </c>
      <c r="C319" s="15">
        <v>2</v>
      </c>
      <c r="D319" s="15">
        <v>3</v>
      </c>
      <c r="E319" s="16">
        <v>1558.27</v>
      </c>
      <c r="F319" s="15">
        <v>1</v>
      </c>
      <c r="G319" s="15">
        <v>1</v>
      </c>
      <c r="H319" s="16">
        <v>119</v>
      </c>
      <c r="I319" s="15">
        <v>1</v>
      </c>
      <c r="J319" s="15">
        <v>2</v>
      </c>
      <c r="K319" s="16">
        <v>380</v>
      </c>
      <c r="M319" s="178">
        <f t="shared" si="6"/>
        <v>1</v>
      </c>
    </row>
    <row r="320" spans="1:13" x14ac:dyDescent="0.25">
      <c r="A320" s="15">
        <v>86</v>
      </c>
      <c r="B320" s="10" t="s">
        <v>144</v>
      </c>
      <c r="C320" s="15">
        <v>0</v>
      </c>
      <c r="D320" s="15">
        <v>0</v>
      </c>
      <c r="E320" s="16">
        <v>0</v>
      </c>
      <c r="F320" s="15">
        <v>0</v>
      </c>
      <c r="G320" s="15">
        <v>0</v>
      </c>
      <c r="H320" s="16">
        <v>0</v>
      </c>
      <c r="I320" s="15">
        <v>1</v>
      </c>
      <c r="J320" s="15">
        <v>3</v>
      </c>
      <c r="K320" s="16">
        <v>262.04700000000003</v>
      </c>
      <c r="M320" s="178">
        <f t="shared" si="6"/>
        <v>1</v>
      </c>
    </row>
    <row r="321" spans="1:13" x14ac:dyDescent="0.25">
      <c r="A321" s="15">
        <v>87</v>
      </c>
      <c r="B321" s="10" t="s">
        <v>147</v>
      </c>
      <c r="C321" s="15">
        <v>1</v>
      </c>
      <c r="D321" s="15">
        <v>1</v>
      </c>
      <c r="E321" s="16">
        <v>2689.24</v>
      </c>
      <c r="F321" s="15">
        <v>0</v>
      </c>
      <c r="G321" s="15">
        <v>0</v>
      </c>
      <c r="H321" s="16">
        <v>0</v>
      </c>
      <c r="I321" s="15">
        <v>1</v>
      </c>
      <c r="J321" s="15">
        <v>1</v>
      </c>
      <c r="K321" s="16">
        <v>2741.71</v>
      </c>
      <c r="M321" s="178">
        <f t="shared" si="6"/>
        <v>1</v>
      </c>
    </row>
    <row r="322" spans="1:13" x14ac:dyDescent="0.25">
      <c r="A322" s="15">
        <v>88</v>
      </c>
      <c r="B322" s="10" t="s">
        <v>148</v>
      </c>
      <c r="C322" s="15">
        <v>0</v>
      </c>
      <c r="D322" s="15">
        <v>0</v>
      </c>
      <c r="E322" s="16">
        <v>0</v>
      </c>
      <c r="F322" s="15">
        <v>0</v>
      </c>
      <c r="G322" s="15">
        <v>0</v>
      </c>
      <c r="H322" s="16">
        <v>0</v>
      </c>
      <c r="I322" s="15">
        <v>1</v>
      </c>
      <c r="J322" s="15">
        <v>2</v>
      </c>
      <c r="K322" s="16">
        <v>2524.34</v>
      </c>
      <c r="M322" s="178">
        <f t="shared" si="6"/>
        <v>1</v>
      </c>
    </row>
    <row r="323" spans="1:13" x14ac:dyDescent="0.25">
      <c r="A323" s="15">
        <v>89</v>
      </c>
      <c r="B323" s="10" t="s">
        <v>152</v>
      </c>
      <c r="C323" s="15">
        <v>1</v>
      </c>
      <c r="D323" s="15">
        <v>5</v>
      </c>
      <c r="E323" s="16">
        <v>449.3</v>
      </c>
      <c r="F323" s="15">
        <v>1</v>
      </c>
      <c r="G323" s="15">
        <v>2</v>
      </c>
      <c r="H323" s="16">
        <v>526.22</v>
      </c>
      <c r="I323" s="15">
        <v>0</v>
      </c>
      <c r="J323" s="15">
        <v>0</v>
      </c>
      <c r="K323" s="16">
        <v>0</v>
      </c>
      <c r="M323" s="178">
        <f t="shared" si="6"/>
        <v>1</v>
      </c>
    </row>
    <row r="324" spans="1:13" x14ac:dyDescent="0.25">
      <c r="A324" s="15">
        <v>90</v>
      </c>
      <c r="B324" s="10" t="s">
        <v>153</v>
      </c>
      <c r="C324" s="15">
        <v>0</v>
      </c>
      <c r="D324" s="15">
        <v>0</v>
      </c>
      <c r="E324" s="16">
        <v>0</v>
      </c>
      <c r="F324" s="15">
        <v>0</v>
      </c>
      <c r="G324" s="15">
        <v>0</v>
      </c>
      <c r="H324" s="16">
        <v>0</v>
      </c>
      <c r="I324" s="15">
        <v>1</v>
      </c>
      <c r="J324" s="15">
        <v>1</v>
      </c>
      <c r="K324" s="16">
        <v>667.15</v>
      </c>
      <c r="M324" s="178">
        <f t="shared" si="6"/>
        <v>1</v>
      </c>
    </row>
    <row r="325" spans="1:13" x14ac:dyDescent="0.25">
      <c r="A325" s="15">
        <v>91</v>
      </c>
      <c r="B325" s="10" t="s">
        <v>154</v>
      </c>
      <c r="C325" s="15">
        <v>0</v>
      </c>
      <c r="D325" s="15">
        <v>0</v>
      </c>
      <c r="E325" s="16">
        <v>0</v>
      </c>
      <c r="F325" s="15">
        <v>0</v>
      </c>
      <c r="G325" s="15">
        <v>0</v>
      </c>
      <c r="H325" s="16">
        <v>0</v>
      </c>
      <c r="I325" s="15">
        <v>1</v>
      </c>
      <c r="J325" s="15">
        <v>1</v>
      </c>
      <c r="K325" s="16">
        <v>2663.15</v>
      </c>
      <c r="M325" s="178">
        <f t="shared" si="6"/>
        <v>1</v>
      </c>
    </row>
    <row r="326" spans="1:13" x14ac:dyDescent="0.25">
      <c r="A326" s="15">
        <v>92</v>
      </c>
      <c r="B326" s="10" t="s">
        <v>160</v>
      </c>
      <c r="C326" s="15">
        <v>13</v>
      </c>
      <c r="D326" s="15">
        <v>34</v>
      </c>
      <c r="E326" s="16">
        <v>205110.1</v>
      </c>
      <c r="F326" s="15">
        <v>17</v>
      </c>
      <c r="G326" s="15">
        <v>60</v>
      </c>
      <c r="H326" s="16">
        <v>223785.72</v>
      </c>
      <c r="I326" s="15">
        <v>13</v>
      </c>
      <c r="J326" s="15">
        <v>76</v>
      </c>
      <c r="K326" s="16">
        <v>278379.09999999998</v>
      </c>
      <c r="M326" s="178">
        <f t="shared" si="6"/>
        <v>1</v>
      </c>
    </row>
    <row r="327" spans="1:13" x14ac:dyDescent="0.25">
      <c r="A327" s="15">
        <v>93</v>
      </c>
      <c r="B327" s="10" t="s">
        <v>161</v>
      </c>
      <c r="C327" s="15">
        <v>2</v>
      </c>
      <c r="D327" s="15">
        <v>4</v>
      </c>
      <c r="E327" s="16">
        <v>9662.09</v>
      </c>
      <c r="F327" s="15">
        <v>1</v>
      </c>
      <c r="G327" s="15">
        <v>2</v>
      </c>
      <c r="H327" s="16">
        <v>1199.5999999999999</v>
      </c>
      <c r="I327" s="15">
        <v>1</v>
      </c>
      <c r="J327" s="15">
        <v>5</v>
      </c>
      <c r="K327" s="16">
        <v>2943.36</v>
      </c>
      <c r="M327" s="178">
        <f t="shared" si="6"/>
        <v>1</v>
      </c>
    </row>
    <row r="328" spans="1:13" x14ac:dyDescent="0.25">
      <c r="A328" s="15">
        <v>94</v>
      </c>
      <c r="B328" s="10" t="s">
        <v>162</v>
      </c>
      <c r="C328" s="15">
        <v>4</v>
      </c>
      <c r="D328" s="15">
        <v>14</v>
      </c>
      <c r="E328" s="16">
        <v>2761.56</v>
      </c>
      <c r="F328" s="15">
        <v>2</v>
      </c>
      <c r="G328" s="15">
        <v>12</v>
      </c>
      <c r="H328" s="16">
        <v>3796.39</v>
      </c>
      <c r="I328" s="15">
        <v>4</v>
      </c>
      <c r="J328" s="15">
        <v>11</v>
      </c>
      <c r="K328" s="16">
        <v>3363.49</v>
      </c>
      <c r="M328" s="178">
        <f t="shared" si="6"/>
        <v>1</v>
      </c>
    </row>
    <row r="329" spans="1:13" x14ac:dyDescent="0.25">
      <c r="A329" s="15">
        <v>95</v>
      </c>
      <c r="B329" s="10" t="s">
        <v>163</v>
      </c>
      <c r="C329" s="15">
        <v>1</v>
      </c>
      <c r="D329" s="15">
        <v>6</v>
      </c>
      <c r="E329" s="16">
        <v>532.94000000000005</v>
      </c>
      <c r="F329" s="15">
        <v>10</v>
      </c>
      <c r="G329" s="15">
        <v>15</v>
      </c>
      <c r="H329" s="16">
        <v>3035.12</v>
      </c>
      <c r="I329" s="15">
        <v>10</v>
      </c>
      <c r="J329" s="15">
        <v>15</v>
      </c>
      <c r="K329" s="16">
        <v>3772.02</v>
      </c>
      <c r="M329" s="178">
        <f t="shared" si="6"/>
        <v>1</v>
      </c>
    </row>
    <row r="330" spans="1:13" x14ac:dyDescent="0.25">
      <c r="A330" s="15">
        <v>96</v>
      </c>
      <c r="B330" s="10" t="s">
        <v>164</v>
      </c>
      <c r="C330" s="15">
        <v>1</v>
      </c>
      <c r="D330" s="15">
        <v>1</v>
      </c>
      <c r="E330" s="16">
        <v>5804.94</v>
      </c>
      <c r="F330" s="15">
        <v>2</v>
      </c>
      <c r="G330" s="15">
        <v>2</v>
      </c>
      <c r="H330" s="16">
        <v>1165.19</v>
      </c>
      <c r="I330" s="15">
        <v>2</v>
      </c>
      <c r="J330" s="15">
        <v>2</v>
      </c>
      <c r="K330" s="16">
        <v>1549.78</v>
      </c>
      <c r="M330" s="178">
        <f t="shared" si="6"/>
        <v>1</v>
      </c>
    </row>
    <row r="331" spans="1:13" x14ac:dyDescent="0.25">
      <c r="A331" s="15">
        <v>97</v>
      </c>
      <c r="B331" s="10" t="s">
        <v>166</v>
      </c>
      <c r="C331" s="15">
        <v>2</v>
      </c>
      <c r="D331" s="15">
        <v>2</v>
      </c>
      <c r="E331" s="16">
        <v>165.84</v>
      </c>
      <c r="F331" s="15">
        <v>4</v>
      </c>
      <c r="G331" s="15">
        <v>4</v>
      </c>
      <c r="H331" s="16">
        <v>701.64</v>
      </c>
      <c r="I331" s="15">
        <v>4</v>
      </c>
      <c r="J331" s="15">
        <v>11</v>
      </c>
      <c r="K331" s="16">
        <v>857.61</v>
      </c>
      <c r="M331" s="178">
        <f t="shared" si="6"/>
        <v>1</v>
      </c>
    </row>
    <row r="332" spans="1:13" x14ac:dyDescent="0.25">
      <c r="A332" s="15">
        <v>98</v>
      </c>
      <c r="B332" s="10" t="s">
        <v>167</v>
      </c>
      <c r="C332" s="15">
        <v>5</v>
      </c>
      <c r="D332" s="15">
        <v>13</v>
      </c>
      <c r="E332" s="16">
        <v>281.7</v>
      </c>
      <c r="F332" s="15">
        <v>5</v>
      </c>
      <c r="G332" s="15">
        <v>15</v>
      </c>
      <c r="H332" s="16">
        <v>2446.63</v>
      </c>
      <c r="I332" s="15">
        <v>2</v>
      </c>
      <c r="J332" s="15">
        <v>11</v>
      </c>
      <c r="K332" s="16">
        <v>3108.01</v>
      </c>
      <c r="M332" s="178">
        <f t="shared" si="6"/>
        <v>1</v>
      </c>
    </row>
    <row r="333" spans="1:13" x14ac:dyDescent="0.25">
      <c r="A333" s="15">
        <v>99</v>
      </c>
      <c r="B333" s="10" t="s">
        <v>168</v>
      </c>
      <c r="C333" s="15">
        <v>1</v>
      </c>
      <c r="D333" s="15">
        <v>2</v>
      </c>
      <c r="E333" s="16">
        <v>674.7</v>
      </c>
      <c r="F333" s="15">
        <v>2</v>
      </c>
      <c r="G333" s="15">
        <v>2</v>
      </c>
      <c r="H333" s="16">
        <v>309.39999999999998</v>
      </c>
      <c r="I333" s="15">
        <v>1</v>
      </c>
      <c r="J333" s="15">
        <v>3</v>
      </c>
      <c r="K333" s="16">
        <v>1066.05</v>
      </c>
      <c r="M333" s="178">
        <f t="shared" si="6"/>
        <v>1</v>
      </c>
    </row>
    <row r="334" spans="1:13" x14ac:dyDescent="0.25">
      <c r="A334" s="15">
        <v>100</v>
      </c>
      <c r="B334" s="10" t="s">
        <v>169</v>
      </c>
      <c r="C334" s="15">
        <v>0</v>
      </c>
      <c r="D334" s="15">
        <v>0</v>
      </c>
      <c r="E334" s="16">
        <v>0</v>
      </c>
      <c r="F334" s="15">
        <v>5</v>
      </c>
      <c r="G334" s="15">
        <v>5</v>
      </c>
      <c r="H334" s="16">
        <v>1095.45</v>
      </c>
      <c r="I334" s="15">
        <v>2</v>
      </c>
      <c r="J334" s="15">
        <v>3</v>
      </c>
      <c r="K334" s="16">
        <v>1172.1400000000001</v>
      </c>
      <c r="M334" s="178">
        <f t="shared" si="6"/>
        <v>1</v>
      </c>
    </row>
    <row r="335" spans="1:13" x14ac:dyDescent="0.25">
      <c r="A335" s="15">
        <v>101</v>
      </c>
      <c r="B335" s="10" t="s">
        <v>170</v>
      </c>
      <c r="C335" s="15">
        <v>4</v>
      </c>
      <c r="D335" s="15">
        <v>15</v>
      </c>
      <c r="E335" s="16">
        <v>2697.56</v>
      </c>
      <c r="F335" s="15">
        <v>8</v>
      </c>
      <c r="G335" s="15">
        <v>11</v>
      </c>
      <c r="H335" s="16">
        <v>1620.9</v>
      </c>
      <c r="I335" s="15">
        <v>4</v>
      </c>
      <c r="J335" s="15">
        <v>9</v>
      </c>
      <c r="K335" s="16">
        <v>2547.2800000000002</v>
      </c>
      <c r="M335" s="178">
        <f t="shared" si="6"/>
        <v>1</v>
      </c>
    </row>
    <row r="336" spans="1:13" x14ac:dyDescent="0.25">
      <c r="A336" s="15">
        <v>102</v>
      </c>
      <c r="B336" s="10" t="s">
        <v>171</v>
      </c>
      <c r="C336" s="15">
        <v>4</v>
      </c>
      <c r="D336" s="15">
        <v>5</v>
      </c>
      <c r="E336" s="16">
        <v>2603.09</v>
      </c>
      <c r="F336" s="15">
        <v>6</v>
      </c>
      <c r="G336" s="15">
        <v>7</v>
      </c>
      <c r="H336" s="16">
        <v>2665.31</v>
      </c>
      <c r="I336" s="15">
        <v>3</v>
      </c>
      <c r="J336" s="15">
        <v>3</v>
      </c>
      <c r="K336" s="16">
        <v>1796.37</v>
      </c>
      <c r="M336" s="178">
        <f t="shared" si="6"/>
        <v>1</v>
      </c>
    </row>
    <row r="337" spans="1:13" x14ac:dyDescent="0.25">
      <c r="A337" s="15">
        <v>103</v>
      </c>
      <c r="B337" s="10" t="s">
        <v>172</v>
      </c>
      <c r="C337" s="15">
        <v>0</v>
      </c>
      <c r="D337" s="15">
        <v>0</v>
      </c>
      <c r="E337" s="16">
        <v>0</v>
      </c>
      <c r="F337" s="15">
        <v>3</v>
      </c>
      <c r="G337" s="15">
        <v>8</v>
      </c>
      <c r="H337" s="16">
        <v>3684.7</v>
      </c>
      <c r="I337" s="15">
        <v>4</v>
      </c>
      <c r="J337" s="15">
        <v>6</v>
      </c>
      <c r="K337" s="16">
        <v>1197.29</v>
      </c>
      <c r="M337" s="178">
        <f t="shared" si="6"/>
        <v>1</v>
      </c>
    </row>
    <row r="338" spans="1:13" x14ac:dyDescent="0.25">
      <c r="A338" s="15">
        <v>104</v>
      </c>
      <c r="B338" s="10" t="s">
        <v>173</v>
      </c>
      <c r="C338" s="15">
        <v>3</v>
      </c>
      <c r="D338" s="15">
        <v>5</v>
      </c>
      <c r="E338" s="16">
        <v>417.93</v>
      </c>
      <c r="F338" s="15">
        <v>3</v>
      </c>
      <c r="G338" s="15">
        <v>3</v>
      </c>
      <c r="H338" s="16">
        <v>469.42</v>
      </c>
      <c r="I338" s="15">
        <v>2</v>
      </c>
      <c r="J338" s="15">
        <v>2</v>
      </c>
      <c r="K338" s="16">
        <v>294.41000000000003</v>
      </c>
      <c r="M338" s="178">
        <f t="shared" si="6"/>
        <v>1</v>
      </c>
    </row>
    <row r="339" spans="1:13" x14ac:dyDescent="0.25">
      <c r="A339" s="15">
        <v>105</v>
      </c>
      <c r="B339" s="10" t="s">
        <v>174</v>
      </c>
      <c r="C339" s="15">
        <v>1</v>
      </c>
      <c r="D339" s="15">
        <v>5</v>
      </c>
      <c r="E339" s="16">
        <v>1581.29</v>
      </c>
      <c r="F339" s="15">
        <v>3</v>
      </c>
      <c r="G339" s="15">
        <v>3</v>
      </c>
      <c r="H339" s="16">
        <v>3368.13</v>
      </c>
      <c r="I339" s="15">
        <v>4</v>
      </c>
      <c r="J339" s="15">
        <v>13</v>
      </c>
      <c r="K339" s="16">
        <v>6483.24</v>
      </c>
      <c r="M339" s="178">
        <f t="shared" si="6"/>
        <v>1</v>
      </c>
    </row>
    <row r="340" spans="1:13" x14ac:dyDescent="0.25">
      <c r="A340" s="15">
        <v>106</v>
      </c>
      <c r="B340" s="10" t="s">
        <v>175</v>
      </c>
      <c r="C340" s="15">
        <v>0</v>
      </c>
      <c r="D340" s="15">
        <v>0</v>
      </c>
      <c r="E340" s="16">
        <v>0</v>
      </c>
      <c r="F340" s="15">
        <v>2</v>
      </c>
      <c r="G340" s="15">
        <v>3</v>
      </c>
      <c r="H340" s="16">
        <v>519</v>
      </c>
      <c r="I340" s="15">
        <v>3</v>
      </c>
      <c r="J340" s="15">
        <v>6</v>
      </c>
      <c r="K340" s="16">
        <v>373.98</v>
      </c>
      <c r="M340" s="178">
        <f t="shared" si="6"/>
        <v>1</v>
      </c>
    </row>
    <row r="341" spans="1:13" x14ac:dyDescent="0.25">
      <c r="A341" s="15">
        <v>107</v>
      </c>
      <c r="B341" s="10" t="s">
        <v>177</v>
      </c>
      <c r="C341" s="15">
        <v>1</v>
      </c>
      <c r="D341" s="15">
        <v>2</v>
      </c>
      <c r="E341" s="16">
        <v>602.70000000000005</v>
      </c>
      <c r="F341" s="15">
        <v>0</v>
      </c>
      <c r="G341" s="15">
        <v>0</v>
      </c>
      <c r="H341" s="16">
        <v>0</v>
      </c>
      <c r="I341" s="15">
        <v>1</v>
      </c>
      <c r="J341" s="15">
        <v>1</v>
      </c>
      <c r="K341" s="16">
        <v>957</v>
      </c>
      <c r="M341" s="178">
        <f t="shared" si="6"/>
        <v>1</v>
      </c>
    </row>
    <row r="342" spans="1:13" x14ac:dyDescent="0.25">
      <c r="A342" s="15">
        <v>108</v>
      </c>
      <c r="B342" s="10" t="s">
        <v>178</v>
      </c>
      <c r="C342" s="15">
        <v>1</v>
      </c>
      <c r="D342" s="15">
        <v>4</v>
      </c>
      <c r="E342" s="16">
        <v>1485.7</v>
      </c>
      <c r="F342" s="15">
        <v>1</v>
      </c>
      <c r="G342" s="15">
        <v>4</v>
      </c>
      <c r="H342" s="16">
        <v>811.7</v>
      </c>
      <c r="I342" s="15">
        <v>2</v>
      </c>
      <c r="J342" s="15">
        <v>5</v>
      </c>
      <c r="K342" s="16">
        <v>1844.26</v>
      </c>
      <c r="M342" s="178">
        <f t="shared" si="6"/>
        <v>1</v>
      </c>
    </row>
    <row r="343" spans="1:13" x14ac:dyDescent="0.25">
      <c r="A343" s="15">
        <v>109</v>
      </c>
      <c r="B343" s="10" t="s">
        <v>180</v>
      </c>
      <c r="C343" s="15">
        <v>3</v>
      </c>
      <c r="D343" s="15">
        <v>17</v>
      </c>
      <c r="E343" s="16">
        <v>1289.95</v>
      </c>
      <c r="F343" s="15">
        <v>4</v>
      </c>
      <c r="G343" s="15">
        <v>7</v>
      </c>
      <c r="H343" s="16">
        <v>1000.25</v>
      </c>
      <c r="I343" s="15">
        <v>3</v>
      </c>
      <c r="J343" s="15">
        <v>10</v>
      </c>
      <c r="K343" s="16">
        <v>895.7</v>
      </c>
      <c r="M343" s="178">
        <f t="shared" si="6"/>
        <v>1</v>
      </c>
    </row>
    <row r="344" spans="1:13" x14ac:dyDescent="0.25">
      <c r="A344" s="15">
        <v>110</v>
      </c>
      <c r="B344" s="10" t="s">
        <v>181</v>
      </c>
      <c r="C344" s="15">
        <v>8</v>
      </c>
      <c r="D344" s="15">
        <v>25</v>
      </c>
      <c r="E344" s="16">
        <v>2634.46</v>
      </c>
      <c r="F344" s="15">
        <v>11</v>
      </c>
      <c r="G344" s="15">
        <v>30</v>
      </c>
      <c r="H344" s="16">
        <v>7082.7</v>
      </c>
      <c r="I344" s="15">
        <v>0</v>
      </c>
      <c r="J344" s="15">
        <v>0</v>
      </c>
      <c r="K344" s="16">
        <v>0</v>
      </c>
      <c r="M344" s="178">
        <f t="shared" si="6"/>
        <v>1</v>
      </c>
    </row>
    <row r="345" spans="1:13" x14ac:dyDescent="0.25">
      <c r="A345" s="15">
        <v>111</v>
      </c>
      <c r="B345" s="10" t="s">
        <v>182</v>
      </c>
      <c r="C345" s="15">
        <v>0</v>
      </c>
      <c r="D345" s="15">
        <v>0</v>
      </c>
      <c r="E345" s="16">
        <v>0</v>
      </c>
      <c r="F345" s="15">
        <v>1</v>
      </c>
      <c r="G345" s="15">
        <v>2</v>
      </c>
      <c r="H345" s="16">
        <v>1031.96</v>
      </c>
      <c r="I345" s="15">
        <v>2</v>
      </c>
      <c r="J345" s="15">
        <v>2</v>
      </c>
      <c r="K345" s="16">
        <v>817.18</v>
      </c>
      <c r="M345" s="178">
        <f t="shared" si="6"/>
        <v>1</v>
      </c>
    </row>
    <row r="346" spans="1:13" x14ac:dyDescent="0.25">
      <c r="A346" s="15">
        <v>112</v>
      </c>
      <c r="B346" s="10" t="s">
        <v>183</v>
      </c>
      <c r="C346" s="15">
        <v>0</v>
      </c>
      <c r="D346" s="15">
        <v>0</v>
      </c>
      <c r="E346" s="16">
        <v>0</v>
      </c>
      <c r="F346" s="15">
        <v>1</v>
      </c>
      <c r="G346" s="15">
        <v>2</v>
      </c>
      <c r="H346" s="16">
        <v>338.8</v>
      </c>
      <c r="I346" s="15">
        <v>1</v>
      </c>
      <c r="J346" s="15">
        <v>1</v>
      </c>
      <c r="K346" s="16">
        <v>260</v>
      </c>
      <c r="M346" s="178">
        <f t="shared" si="6"/>
        <v>1</v>
      </c>
    </row>
    <row r="347" spans="1:13" x14ac:dyDescent="0.25">
      <c r="A347" s="15">
        <v>113</v>
      </c>
      <c r="B347" s="10" t="s">
        <v>184</v>
      </c>
      <c r="C347" s="15">
        <v>9</v>
      </c>
      <c r="D347" s="15">
        <v>18</v>
      </c>
      <c r="E347" s="16">
        <v>7214.85</v>
      </c>
      <c r="F347" s="15">
        <v>8</v>
      </c>
      <c r="G347" s="15">
        <v>14</v>
      </c>
      <c r="H347" s="16">
        <v>7203.77</v>
      </c>
      <c r="I347" s="15">
        <v>5</v>
      </c>
      <c r="J347" s="15">
        <v>13</v>
      </c>
      <c r="K347" s="16">
        <v>9854.39</v>
      </c>
      <c r="M347" s="178">
        <f t="shared" si="6"/>
        <v>1</v>
      </c>
    </row>
    <row r="348" spans="1:13" x14ac:dyDescent="0.25">
      <c r="A348" s="15">
        <v>114</v>
      </c>
      <c r="B348" s="10" t="s">
        <v>185</v>
      </c>
      <c r="C348" s="15">
        <v>0</v>
      </c>
      <c r="D348" s="15">
        <v>0</v>
      </c>
      <c r="E348" s="16">
        <v>0</v>
      </c>
      <c r="F348" s="15">
        <v>1</v>
      </c>
      <c r="G348" s="15">
        <v>1</v>
      </c>
      <c r="H348" s="16">
        <v>595</v>
      </c>
      <c r="I348" s="15">
        <v>1</v>
      </c>
      <c r="J348" s="15">
        <v>1</v>
      </c>
      <c r="K348" s="16">
        <v>50</v>
      </c>
      <c r="M348" s="178">
        <f t="shared" si="6"/>
        <v>1</v>
      </c>
    </row>
    <row r="349" spans="1:13" x14ac:dyDescent="0.25">
      <c r="A349" s="15">
        <v>115</v>
      </c>
      <c r="B349" s="10" t="s">
        <v>186</v>
      </c>
      <c r="C349" s="15">
        <v>1</v>
      </c>
      <c r="D349" s="15">
        <v>2</v>
      </c>
      <c r="E349" s="16">
        <v>5750.85</v>
      </c>
      <c r="F349" s="15">
        <v>0</v>
      </c>
      <c r="G349" s="15">
        <v>0</v>
      </c>
      <c r="H349" s="16">
        <v>0</v>
      </c>
      <c r="I349" s="15">
        <v>0</v>
      </c>
      <c r="J349" s="15">
        <v>0</v>
      </c>
      <c r="K349" s="16">
        <v>0</v>
      </c>
      <c r="M349" s="178">
        <f t="shared" si="6"/>
        <v>1</v>
      </c>
    </row>
    <row r="350" spans="1:13" x14ac:dyDescent="0.25">
      <c r="A350" s="15">
        <v>116</v>
      </c>
      <c r="B350" s="10" t="s">
        <v>227</v>
      </c>
      <c r="C350" s="15">
        <v>2</v>
      </c>
      <c r="D350" s="15">
        <v>6</v>
      </c>
      <c r="E350" s="16">
        <v>489.91</v>
      </c>
      <c r="F350" s="15">
        <v>3</v>
      </c>
      <c r="G350" s="15">
        <v>8</v>
      </c>
      <c r="H350" s="16">
        <v>291.29000000000002</v>
      </c>
      <c r="I350" s="15">
        <v>7</v>
      </c>
      <c r="J350" s="15">
        <v>10</v>
      </c>
      <c r="K350" s="16">
        <v>372.64</v>
      </c>
      <c r="M350" s="178">
        <f t="shared" si="6"/>
        <v>1</v>
      </c>
    </row>
    <row r="351" spans="1:13" ht="25.5" x14ac:dyDescent="0.25">
      <c r="A351" s="15">
        <v>117</v>
      </c>
      <c r="B351" s="31" t="s">
        <v>231</v>
      </c>
      <c r="C351" s="15">
        <v>1</v>
      </c>
      <c r="D351" s="15">
        <v>2</v>
      </c>
      <c r="E351" s="16">
        <v>7509.98</v>
      </c>
      <c r="F351" s="15">
        <v>1</v>
      </c>
      <c r="G351" s="15">
        <v>1</v>
      </c>
      <c r="H351" s="16">
        <v>8166.19</v>
      </c>
      <c r="I351" s="15">
        <v>1</v>
      </c>
      <c r="J351" s="15">
        <v>1</v>
      </c>
      <c r="K351" s="16">
        <v>3034.8</v>
      </c>
      <c r="M351" s="178">
        <f t="shared" si="6"/>
        <v>1</v>
      </c>
    </row>
    <row r="352" spans="1:13" ht="25.5" x14ac:dyDescent="0.25">
      <c r="A352" s="15">
        <v>118</v>
      </c>
      <c r="B352" s="31" t="s">
        <v>193</v>
      </c>
      <c r="C352" s="15">
        <v>1</v>
      </c>
      <c r="D352" s="15">
        <v>3</v>
      </c>
      <c r="E352" s="16">
        <v>3940</v>
      </c>
      <c r="F352" s="15">
        <v>3</v>
      </c>
      <c r="G352" s="15">
        <v>4</v>
      </c>
      <c r="H352" s="16">
        <v>11961.42</v>
      </c>
      <c r="I352" s="15">
        <v>1</v>
      </c>
      <c r="J352" s="15">
        <v>2</v>
      </c>
      <c r="K352" s="16">
        <v>3277.31</v>
      </c>
      <c r="M352" s="178">
        <f t="shared" si="6"/>
        <v>1</v>
      </c>
    </row>
    <row r="353" spans="1:13" ht="25.5" x14ac:dyDescent="0.25">
      <c r="A353" s="15">
        <v>119</v>
      </c>
      <c r="B353" s="31" t="s">
        <v>194</v>
      </c>
      <c r="C353" s="15">
        <v>3</v>
      </c>
      <c r="D353" s="15">
        <v>5</v>
      </c>
      <c r="E353" s="16">
        <v>8589.92</v>
      </c>
      <c r="F353" s="15">
        <v>4</v>
      </c>
      <c r="G353" s="15">
        <v>5</v>
      </c>
      <c r="H353" s="16">
        <v>30114.23</v>
      </c>
      <c r="I353" s="15">
        <v>4</v>
      </c>
      <c r="J353" s="15">
        <v>4</v>
      </c>
      <c r="K353" s="16">
        <v>9599.31</v>
      </c>
      <c r="M353" s="178">
        <f t="shared" si="6"/>
        <v>1</v>
      </c>
    </row>
    <row r="354" spans="1:13" x14ac:dyDescent="0.25">
      <c r="A354" s="15">
        <v>120</v>
      </c>
      <c r="B354" s="31" t="s">
        <v>581</v>
      </c>
      <c r="C354" s="15">
        <v>2</v>
      </c>
      <c r="D354" s="15">
        <v>2</v>
      </c>
      <c r="E354" s="16">
        <v>450</v>
      </c>
      <c r="F354" s="15">
        <v>0</v>
      </c>
      <c r="G354" s="15">
        <v>0</v>
      </c>
      <c r="H354" s="16">
        <v>0</v>
      </c>
      <c r="I354" s="15">
        <v>0</v>
      </c>
      <c r="J354" s="15">
        <v>0</v>
      </c>
      <c r="K354" s="16">
        <v>0</v>
      </c>
      <c r="M354" s="178">
        <f t="shared" si="6"/>
        <v>1</v>
      </c>
    </row>
    <row r="355" spans="1:13" x14ac:dyDescent="0.25">
      <c r="A355" s="15">
        <v>121</v>
      </c>
      <c r="B355" s="31" t="s">
        <v>582</v>
      </c>
      <c r="C355" s="15">
        <v>1</v>
      </c>
      <c r="D355" s="15">
        <v>1</v>
      </c>
      <c r="E355" s="16">
        <v>1912.96</v>
      </c>
      <c r="F355" s="15">
        <v>0</v>
      </c>
      <c r="G355" s="15">
        <v>0</v>
      </c>
      <c r="H355" s="16">
        <v>0</v>
      </c>
      <c r="I355" s="15">
        <v>2</v>
      </c>
      <c r="J355" s="15">
        <v>2</v>
      </c>
      <c r="K355" s="16">
        <v>600</v>
      </c>
      <c r="M355" s="178">
        <f t="shared" si="6"/>
        <v>1</v>
      </c>
    </row>
    <row r="356" spans="1:13" x14ac:dyDescent="0.25">
      <c r="A356" s="15">
        <v>122</v>
      </c>
      <c r="B356" s="31" t="s">
        <v>585</v>
      </c>
      <c r="C356" s="15">
        <v>3</v>
      </c>
      <c r="D356" s="15">
        <v>4</v>
      </c>
      <c r="E356" s="16">
        <v>3314.2</v>
      </c>
      <c r="F356" s="15">
        <v>1</v>
      </c>
      <c r="G356" s="15">
        <v>2</v>
      </c>
      <c r="H356" s="16">
        <v>4184.2299999999996</v>
      </c>
      <c r="I356" s="15">
        <v>2</v>
      </c>
      <c r="J356" s="15">
        <v>2</v>
      </c>
      <c r="K356" s="16">
        <v>9219.7099999999991</v>
      </c>
      <c r="M356" s="178">
        <f t="shared" si="6"/>
        <v>1</v>
      </c>
    </row>
    <row r="357" spans="1:13" x14ac:dyDescent="0.25">
      <c r="A357" s="15">
        <v>123</v>
      </c>
      <c r="B357" s="31" t="s">
        <v>595</v>
      </c>
      <c r="C357" s="15">
        <v>1</v>
      </c>
      <c r="D357" s="15">
        <v>1</v>
      </c>
      <c r="E357" s="16">
        <v>13282.55</v>
      </c>
      <c r="F357" s="15">
        <v>0</v>
      </c>
      <c r="G357" s="15">
        <v>0</v>
      </c>
      <c r="H357" s="16">
        <v>0</v>
      </c>
      <c r="I357" s="15">
        <v>0</v>
      </c>
      <c r="J357" s="15">
        <v>0</v>
      </c>
      <c r="K357" s="16">
        <v>0</v>
      </c>
      <c r="M357" s="178">
        <f t="shared" si="6"/>
        <v>1</v>
      </c>
    </row>
    <row r="358" spans="1:13" x14ac:dyDescent="0.25">
      <c r="A358" s="15">
        <v>124</v>
      </c>
      <c r="B358" s="31" t="s">
        <v>596</v>
      </c>
      <c r="C358" s="15">
        <v>1</v>
      </c>
      <c r="D358" s="15">
        <v>1</v>
      </c>
      <c r="E358" s="16">
        <v>794.49</v>
      </c>
      <c r="F358" s="15">
        <v>0</v>
      </c>
      <c r="G358" s="15">
        <v>0</v>
      </c>
      <c r="H358" s="16">
        <v>0</v>
      </c>
      <c r="I358" s="15">
        <v>0</v>
      </c>
      <c r="J358" s="15">
        <v>0</v>
      </c>
      <c r="K358" s="16">
        <v>0</v>
      </c>
      <c r="M358" s="178">
        <f t="shared" si="6"/>
        <v>1</v>
      </c>
    </row>
    <row r="359" spans="1:13" x14ac:dyDescent="0.25">
      <c r="A359" s="15">
        <v>125</v>
      </c>
      <c r="B359" s="31" t="s">
        <v>597</v>
      </c>
      <c r="C359" s="15">
        <v>1</v>
      </c>
      <c r="D359" s="15">
        <v>3</v>
      </c>
      <c r="E359" s="16">
        <v>1260.47</v>
      </c>
      <c r="F359" s="15">
        <v>1</v>
      </c>
      <c r="G359" s="15">
        <v>2</v>
      </c>
      <c r="H359" s="16">
        <v>950</v>
      </c>
      <c r="I359" s="15">
        <v>1</v>
      </c>
      <c r="J359" s="15">
        <v>1</v>
      </c>
      <c r="K359" s="16">
        <v>1062.8800000000001</v>
      </c>
      <c r="M359" s="178">
        <f t="shared" si="6"/>
        <v>1</v>
      </c>
    </row>
    <row r="360" spans="1:13" x14ac:dyDescent="0.25">
      <c r="A360" s="15">
        <v>126</v>
      </c>
      <c r="B360" s="31" t="s">
        <v>586</v>
      </c>
      <c r="C360" s="15">
        <v>0</v>
      </c>
      <c r="D360" s="15">
        <v>0</v>
      </c>
      <c r="E360" s="16">
        <v>0</v>
      </c>
      <c r="F360" s="15">
        <v>1</v>
      </c>
      <c r="G360" s="15">
        <v>1</v>
      </c>
      <c r="H360" s="16">
        <v>299.98</v>
      </c>
      <c r="I360" s="15">
        <v>1</v>
      </c>
      <c r="J360" s="15">
        <v>2</v>
      </c>
      <c r="K360" s="16">
        <v>808.39</v>
      </c>
      <c r="M360" s="178">
        <f t="shared" si="6"/>
        <v>1</v>
      </c>
    </row>
    <row r="361" spans="1:13" x14ac:dyDescent="0.25">
      <c r="A361" s="15">
        <v>127</v>
      </c>
      <c r="B361" s="31" t="s">
        <v>598</v>
      </c>
      <c r="C361" s="15">
        <v>1</v>
      </c>
      <c r="D361" s="15">
        <v>3</v>
      </c>
      <c r="E361" s="16">
        <v>680.68</v>
      </c>
      <c r="F361" s="15">
        <v>1</v>
      </c>
      <c r="G361" s="15">
        <v>1</v>
      </c>
      <c r="H361" s="16">
        <v>3165.87</v>
      </c>
      <c r="I361" s="15">
        <v>1</v>
      </c>
      <c r="J361" s="15">
        <v>1</v>
      </c>
      <c r="K361" s="16">
        <v>2154.63</v>
      </c>
      <c r="M361" s="178">
        <f t="shared" si="6"/>
        <v>1</v>
      </c>
    </row>
    <row r="362" spans="1:13" x14ac:dyDescent="0.25">
      <c r="A362" s="15">
        <v>128</v>
      </c>
      <c r="B362" s="31" t="s">
        <v>599</v>
      </c>
      <c r="C362" s="15">
        <v>1</v>
      </c>
      <c r="D362" s="15">
        <v>4</v>
      </c>
      <c r="E362" s="16">
        <v>997.08</v>
      </c>
      <c r="F362" s="15">
        <v>2</v>
      </c>
      <c r="G362" s="15">
        <v>2</v>
      </c>
      <c r="H362" s="16">
        <v>445.4</v>
      </c>
      <c r="I362" s="15">
        <v>1</v>
      </c>
      <c r="J362" s="15">
        <v>1</v>
      </c>
      <c r="K362" s="16">
        <v>419.07</v>
      </c>
      <c r="M362" s="178">
        <f t="shared" ref="M362:M398" si="7">IF(SUM(E362,H362,K362)&gt;0,1,0)</f>
        <v>1</v>
      </c>
    </row>
    <row r="363" spans="1:13" x14ac:dyDescent="0.25">
      <c r="A363" s="15">
        <v>129</v>
      </c>
      <c r="B363" s="31" t="s">
        <v>600</v>
      </c>
      <c r="C363" s="15">
        <v>1</v>
      </c>
      <c r="D363" s="15">
        <v>1</v>
      </c>
      <c r="E363" s="16">
        <v>2205</v>
      </c>
      <c r="F363" s="15">
        <v>0</v>
      </c>
      <c r="G363" s="15">
        <v>0</v>
      </c>
      <c r="H363" s="16">
        <v>0</v>
      </c>
      <c r="I363" s="15">
        <v>0</v>
      </c>
      <c r="J363" s="15">
        <v>0</v>
      </c>
      <c r="K363" s="16">
        <v>0</v>
      </c>
      <c r="M363" s="178">
        <f t="shared" si="7"/>
        <v>1</v>
      </c>
    </row>
    <row r="364" spans="1:13" x14ac:dyDescent="0.25">
      <c r="A364" s="15">
        <v>131</v>
      </c>
      <c r="B364" s="31" t="s">
        <v>601</v>
      </c>
      <c r="C364" s="15">
        <v>1</v>
      </c>
      <c r="D364" s="15">
        <v>1</v>
      </c>
      <c r="E364" s="16">
        <v>2205.42</v>
      </c>
      <c r="F364" s="15">
        <v>0</v>
      </c>
      <c r="G364" s="15">
        <v>0</v>
      </c>
      <c r="H364" s="16">
        <v>0</v>
      </c>
      <c r="I364" s="15">
        <v>0</v>
      </c>
      <c r="J364" s="15">
        <v>0</v>
      </c>
      <c r="K364" s="16">
        <v>0</v>
      </c>
      <c r="M364" s="178">
        <f t="shared" si="7"/>
        <v>1</v>
      </c>
    </row>
    <row r="365" spans="1:13" x14ac:dyDescent="0.25">
      <c r="A365" s="15">
        <v>133</v>
      </c>
      <c r="B365" s="31" t="s">
        <v>603</v>
      </c>
      <c r="C365" s="15">
        <v>1</v>
      </c>
      <c r="D365" s="15">
        <v>2</v>
      </c>
      <c r="E365" s="16">
        <v>1980.9</v>
      </c>
      <c r="F365" s="15">
        <v>1</v>
      </c>
      <c r="G365" s="15">
        <v>1</v>
      </c>
      <c r="H365" s="16">
        <v>1485.22</v>
      </c>
      <c r="I365" s="15">
        <v>2</v>
      </c>
      <c r="J365" s="15">
        <v>2</v>
      </c>
      <c r="K365" s="16">
        <v>12253.81</v>
      </c>
      <c r="M365" s="178">
        <f t="shared" si="7"/>
        <v>1</v>
      </c>
    </row>
    <row r="366" spans="1:13" x14ac:dyDescent="0.25">
      <c r="A366" s="15">
        <v>134</v>
      </c>
      <c r="B366" s="31" t="s">
        <v>604</v>
      </c>
      <c r="C366" s="15">
        <v>3</v>
      </c>
      <c r="D366" s="15">
        <v>6</v>
      </c>
      <c r="E366" s="16">
        <v>652.30999999999995</v>
      </c>
      <c r="F366" s="15">
        <v>1</v>
      </c>
      <c r="G366" s="15">
        <v>1</v>
      </c>
      <c r="H366" s="16">
        <v>4656.8</v>
      </c>
      <c r="I366" s="15">
        <v>5</v>
      </c>
      <c r="J366" s="15">
        <v>11</v>
      </c>
      <c r="K366" s="16">
        <v>2947.23</v>
      </c>
      <c r="M366" s="178">
        <f t="shared" si="7"/>
        <v>1</v>
      </c>
    </row>
    <row r="367" spans="1:13" x14ac:dyDescent="0.25">
      <c r="A367" s="15">
        <v>135</v>
      </c>
      <c r="B367" s="31" t="s">
        <v>605</v>
      </c>
      <c r="C367" s="15">
        <v>4</v>
      </c>
      <c r="D367" s="15">
        <v>5</v>
      </c>
      <c r="E367" s="16">
        <v>2881.72</v>
      </c>
      <c r="F367" s="15">
        <v>0</v>
      </c>
      <c r="G367" s="15">
        <v>0</v>
      </c>
      <c r="H367" s="16">
        <v>0</v>
      </c>
      <c r="I367" s="15">
        <v>0</v>
      </c>
      <c r="J367" s="15">
        <v>0</v>
      </c>
      <c r="K367" s="16">
        <v>0</v>
      </c>
      <c r="M367" s="178">
        <f t="shared" si="7"/>
        <v>1</v>
      </c>
    </row>
    <row r="368" spans="1:13" x14ac:dyDescent="0.25">
      <c r="A368" s="15">
        <v>136</v>
      </c>
      <c r="B368" s="31" t="s">
        <v>606</v>
      </c>
      <c r="C368" s="15">
        <v>0</v>
      </c>
      <c r="D368" s="15">
        <v>0</v>
      </c>
      <c r="E368" s="16">
        <v>0</v>
      </c>
      <c r="F368" s="15">
        <v>1</v>
      </c>
      <c r="G368" s="15">
        <v>1</v>
      </c>
      <c r="H368" s="16">
        <v>946.2</v>
      </c>
      <c r="I368" s="15">
        <v>0</v>
      </c>
      <c r="J368" s="15">
        <v>0</v>
      </c>
      <c r="K368" s="16">
        <v>0</v>
      </c>
      <c r="M368" s="178">
        <f t="shared" si="7"/>
        <v>1</v>
      </c>
    </row>
    <row r="369" spans="1:13" x14ac:dyDescent="0.25">
      <c r="A369" s="15">
        <v>137</v>
      </c>
      <c r="B369" s="31" t="s">
        <v>607</v>
      </c>
      <c r="C369" s="15">
        <v>7</v>
      </c>
      <c r="D369" s="15">
        <v>8</v>
      </c>
      <c r="E369" s="16">
        <v>8556.2999999999993</v>
      </c>
      <c r="F369" s="15">
        <v>5</v>
      </c>
      <c r="G369" s="15">
        <v>27</v>
      </c>
      <c r="H369" s="16">
        <v>4888.8100000000004</v>
      </c>
      <c r="I369" s="15">
        <v>2</v>
      </c>
      <c r="J369" s="15">
        <v>12</v>
      </c>
      <c r="K369" s="16">
        <v>2740.66</v>
      </c>
      <c r="M369" s="178">
        <f t="shared" si="7"/>
        <v>1</v>
      </c>
    </row>
    <row r="370" spans="1:13" x14ac:dyDescent="0.25">
      <c r="A370" s="15">
        <v>138</v>
      </c>
      <c r="B370" s="31" t="s">
        <v>608</v>
      </c>
      <c r="C370" s="15">
        <v>1</v>
      </c>
      <c r="D370" s="15">
        <v>2</v>
      </c>
      <c r="E370" s="16">
        <v>3425.05</v>
      </c>
      <c r="F370" s="15">
        <v>4</v>
      </c>
      <c r="G370" s="15">
        <v>7</v>
      </c>
      <c r="H370" s="16">
        <v>5400.85</v>
      </c>
      <c r="I370" s="15">
        <v>3</v>
      </c>
      <c r="J370" s="15">
        <v>8</v>
      </c>
      <c r="K370" s="16">
        <v>10515.06</v>
      </c>
      <c r="M370" s="178">
        <f t="shared" si="7"/>
        <v>1</v>
      </c>
    </row>
    <row r="371" spans="1:13" x14ac:dyDescent="0.25">
      <c r="A371" s="15">
        <v>139</v>
      </c>
      <c r="B371" s="31" t="s">
        <v>609</v>
      </c>
      <c r="C371" s="15">
        <v>1</v>
      </c>
      <c r="D371" s="15">
        <v>3</v>
      </c>
      <c r="E371" s="16">
        <v>4139.16</v>
      </c>
      <c r="F371" s="15">
        <v>2</v>
      </c>
      <c r="G371" s="15">
        <v>2</v>
      </c>
      <c r="H371" s="16">
        <v>3535.1</v>
      </c>
      <c r="I371" s="15">
        <v>3</v>
      </c>
      <c r="J371" s="15">
        <v>4</v>
      </c>
      <c r="K371" s="16">
        <v>2245.84</v>
      </c>
      <c r="M371" s="178">
        <f t="shared" si="7"/>
        <v>1</v>
      </c>
    </row>
    <row r="372" spans="1:13" x14ac:dyDescent="0.25">
      <c r="A372" s="15">
        <v>140</v>
      </c>
      <c r="B372" s="31" t="s">
        <v>590</v>
      </c>
      <c r="C372" s="15">
        <v>6</v>
      </c>
      <c r="D372" s="15">
        <v>10</v>
      </c>
      <c r="E372" s="16">
        <v>1849.41</v>
      </c>
      <c r="F372" s="15">
        <v>3</v>
      </c>
      <c r="G372" s="15">
        <v>5</v>
      </c>
      <c r="H372" s="16">
        <v>1658.44</v>
      </c>
      <c r="I372" s="15">
        <v>6</v>
      </c>
      <c r="J372" s="15">
        <v>8</v>
      </c>
      <c r="K372" s="16">
        <v>6037.65</v>
      </c>
      <c r="M372" s="178">
        <f t="shared" si="7"/>
        <v>1</v>
      </c>
    </row>
    <row r="373" spans="1:13" x14ac:dyDescent="0.25">
      <c r="A373" s="15">
        <v>141</v>
      </c>
      <c r="B373" s="31" t="s">
        <v>610</v>
      </c>
      <c r="C373" s="15">
        <v>1</v>
      </c>
      <c r="D373" s="15">
        <v>1</v>
      </c>
      <c r="E373" s="16">
        <v>1348.19</v>
      </c>
      <c r="F373" s="15">
        <v>1</v>
      </c>
      <c r="G373" s="15">
        <v>2</v>
      </c>
      <c r="H373" s="16">
        <v>9802.27</v>
      </c>
      <c r="I373" s="15">
        <v>0</v>
      </c>
      <c r="J373" s="15">
        <v>0</v>
      </c>
      <c r="K373" s="16">
        <v>0</v>
      </c>
      <c r="M373" s="178">
        <f t="shared" si="7"/>
        <v>1</v>
      </c>
    </row>
    <row r="374" spans="1:13" x14ac:dyDescent="0.25">
      <c r="A374" s="15">
        <v>142</v>
      </c>
      <c r="B374" s="31" t="s">
        <v>611</v>
      </c>
      <c r="C374" s="15">
        <v>0</v>
      </c>
      <c r="D374" s="15">
        <v>0</v>
      </c>
      <c r="E374" s="16">
        <v>0</v>
      </c>
      <c r="F374" s="15">
        <v>1</v>
      </c>
      <c r="G374" s="15">
        <v>1</v>
      </c>
      <c r="H374" s="16">
        <v>1289.1400000000001</v>
      </c>
      <c r="I374" s="15">
        <v>1</v>
      </c>
      <c r="J374" s="15">
        <v>1</v>
      </c>
      <c r="K374" s="16">
        <v>9533.75</v>
      </c>
      <c r="M374" s="178">
        <f t="shared" si="7"/>
        <v>1</v>
      </c>
    </row>
    <row r="375" spans="1:13" x14ac:dyDescent="0.25">
      <c r="A375" s="15">
        <v>143</v>
      </c>
      <c r="B375" s="31" t="s">
        <v>589</v>
      </c>
      <c r="C375" s="15">
        <v>0</v>
      </c>
      <c r="D375" s="15">
        <v>0</v>
      </c>
      <c r="E375" s="16">
        <v>0</v>
      </c>
      <c r="F375" s="15">
        <v>0</v>
      </c>
      <c r="G375" s="15">
        <v>0</v>
      </c>
      <c r="H375" s="16">
        <v>0</v>
      </c>
      <c r="I375" s="15">
        <v>1</v>
      </c>
      <c r="J375" s="15">
        <v>1</v>
      </c>
      <c r="K375" s="16">
        <v>2435.0300000000002</v>
      </c>
      <c r="M375" s="178">
        <f t="shared" si="7"/>
        <v>1</v>
      </c>
    </row>
    <row r="376" spans="1:13" x14ac:dyDescent="0.25">
      <c r="A376" s="15"/>
      <c r="B376" s="39" t="s">
        <v>206</v>
      </c>
      <c r="C376" s="122">
        <f t="shared" ref="C376:K376" si="8">SUM(C235:C375)</f>
        <v>272</v>
      </c>
      <c r="D376" s="122">
        <f t="shared" si="8"/>
        <v>577</v>
      </c>
      <c r="E376" s="88">
        <f t="shared" si="8"/>
        <v>2081667.5671799988</v>
      </c>
      <c r="F376" s="122">
        <f t="shared" si="8"/>
        <v>322</v>
      </c>
      <c r="G376" s="122">
        <f t="shared" si="8"/>
        <v>643</v>
      </c>
      <c r="H376" s="88">
        <f t="shared" si="8"/>
        <v>1856355.2544399989</v>
      </c>
      <c r="I376" s="122">
        <f t="shared" si="8"/>
        <v>335</v>
      </c>
      <c r="J376" s="122">
        <f t="shared" si="8"/>
        <v>687</v>
      </c>
      <c r="K376" s="88">
        <f t="shared" si="8"/>
        <v>3174183.7657899978</v>
      </c>
      <c r="M376" s="178">
        <f t="shared" si="7"/>
        <v>1</v>
      </c>
    </row>
    <row r="377" spans="1:13" ht="21" customHeight="1" x14ac:dyDescent="0.25">
      <c r="A377" s="223" t="s">
        <v>201</v>
      </c>
      <c r="B377" s="224"/>
      <c r="C377" s="224"/>
      <c r="D377" s="224"/>
      <c r="E377" s="224"/>
      <c r="F377" s="224"/>
      <c r="G377" s="224"/>
      <c r="H377" s="224"/>
      <c r="I377" s="224"/>
      <c r="J377" s="224"/>
      <c r="K377" s="225"/>
      <c r="M377" s="178">
        <f t="shared" si="7"/>
        <v>0</v>
      </c>
    </row>
    <row r="378" spans="1:13" ht="18" customHeight="1" x14ac:dyDescent="0.25">
      <c r="A378" s="15">
        <v>1</v>
      </c>
      <c r="B378" s="17" t="s">
        <v>414</v>
      </c>
      <c r="C378" s="15">
        <v>6</v>
      </c>
      <c r="D378" s="15">
        <v>10</v>
      </c>
      <c r="E378" s="16">
        <v>3043</v>
      </c>
      <c r="F378" s="15">
        <v>4</v>
      </c>
      <c r="G378" s="15">
        <v>6</v>
      </c>
      <c r="H378" s="16">
        <v>97855.1</v>
      </c>
      <c r="I378" s="15">
        <v>9</v>
      </c>
      <c r="J378" s="15">
        <v>22</v>
      </c>
      <c r="K378" s="16">
        <v>424947.7</v>
      </c>
      <c r="M378" s="178">
        <f t="shared" si="7"/>
        <v>1</v>
      </c>
    </row>
    <row r="379" spans="1:13" ht="15.75" customHeight="1" x14ac:dyDescent="0.25">
      <c r="A379" s="15">
        <v>2</v>
      </c>
      <c r="B379" s="17" t="s">
        <v>8</v>
      </c>
      <c r="C379" s="15">
        <v>1</v>
      </c>
      <c r="D379" s="15">
        <v>6</v>
      </c>
      <c r="E379" s="16">
        <v>1712.69</v>
      </c>
      <c r="F379" s="15">
        <v>1</v>
      </c>
      <c r="G379" s="15">
        <v>4</v>
      </c>
      <c r="H379" s="16">
        <v>1585.65</v>
      </c>
      <c r="I379" s="15">
        <v>0</v>
      </c>
      <c r="J379" s="15">
        <v>0</v>
      </c>
      <c r="K379" s="16">
        <v>0</v>
      </c>
      <c r="M379" s="178">
        <f t="shared" si="7"/>
        <v>1</v>
      </c>
    </row>
    <row r="380" spans="1:13" x14ac:dyDescent="0.25">
      <c r="A380" s="15">
        <v>3</v>
      </c>
      <c r="B380" s="10" t="s">
        <v>490</v>
      </c>
      <c r="C380" s="15">
        <v>2</v>
      </c>
      <c r="D380" s="15">
        <v>2</v>
      </c>
      <c r="E380" s="16">
        <v>7494.73045</v>
      </c>
      <c r="F380" s="15">
        <v>1</v>
      </c>
      <c r="G380" s="15">
        <v>1</v>
      </c>
      <c r="H380" s="16">
        <v>2334.8555999999999</v>
      </c>
      <c r="I380" s="15">
        <v>3</v>
      </c>
      <c r="J380" s="15">
        <v>5</v>
      </c>
      <c r="K380" s="16">
        <v>30703.59981</v>
      </c>
      <c r="M380" s="178">
        <f t="shared" si="7"/>
        <v>1</v>
      </c>
    </row>
    <row r="381" spans="1:13" x14ac:dyDescent="0.25">
      <c r="A381" s="15">
        <v>4</v>
      </c>
      <c r="B381" s="10" t="s">
        <v>495</v>
      </c>
      <c r="C381" s="15">
        <v>1</v>
      </c>
      <c r="D381" s="15">
        <v>1</v>
      </c>
      <c r="E381" s="16">
        <v>1198.6500000000001</v>
      </c>
      <c r="F381" s="15">
        <v>1</v>
      </c>
      <c r="G381" s="15">
        <v>1</v>
      </c>
      <c r="H381" s="16">
        <v>1499.413</v>
      </c>
      <c r="I381" s="15">
        <v>1</v>
      </c>
      <c r="J381" s="15">
        <v>1</v>
      </c>
      <c r="K381" s="16">
        <v>1494.9132</v>
      </c>
      <c r="M381" s="178">
        <f t="shared" si="7"/>
        <v>1</v>
      </c>
    </row>
    <row r="382" spans="1:13" x14ac:dyDescent="0.25">
      <c r="A382" s="15">
        <v>5</v>
      </c>
      <c r="B382" s="10" t="s">
        <v>499</v>
      </c>
      <c r="C382" s="15">
        <v>1</v>
      </c>
      <c r="D382" s="15">
        <v>1</v>
      </c>
      <c r="E382" s="16">
        <v>172.39</v>
      </c>
      <c r="F382" s="15">
        <v>1</v>
      </c>
      <c r="G382" s="15">
        <v>1</v>
      </c>
      <c r="H382" s="16">
        <v>298.18</v>
      </c>
      <c r="I382" s="15">
        <v>1</v>
      </c>
      <c r="J382" s="15">
        <v>1</v>
      </c>
      <c r="K382" s="16">
        <v>300</v>
      </c>
      <c r="M382" s="178">
        <f t="shared" si="7"/>
        <v>1</v>
      </c>
    </row>
    <row r="383" spans="1:13" x14ac:dyDescent="0.25">
      <c r="A383" s="15">
        <v>6</v>
      </c>
      <c r="B383" s="10" t="s">
        <v>258</v>
      </c>
      <c r="C383" s="15">
        <v>1</v>
      </c>
      <c r="D383" s="15">
        <v>2</v>
      </c>
      <c r="E383" s="16">
        <v>582.83000000000004</v>
      </c>
      <c r="F383" s="15">
        <v>1</v>
      </c>
      <c r="G383" s="15">
        <v>1</v>
      </c>
      <c r="H383" s="16">
        <v>1147.01</v>
      </c>
      <c r="I383" s="15">
        <v>0</v>
      </c>
      <c r="J383" s="15">
        <v>0</v>
      </c>
      <c r="K383" s="16">
        <v>0</v>
      </c>
      <c r="M383" s="178">
        <f t="shared" si="7"/>
        <v>1</v>
      </c>
    </row>
    <row r="384" spans="1:13" x14ac:dyDescent="0.25">
      <c r="A384" s="15">
        <v>7</v>
      </c>
      <c r="B384" s="10" t="s">
        <v>261</v>
      </c>
      <c r="C384" s="15">
        <v>1</v>
      </c>
      <c r="D384" s="15">
        <v>1</v>
      </c>
      <c r="E384" s="16">
        <v>299.83999999999997</v>
      </c>
      <c r="F384" s="15">
        <v>1</v>
      </c>
      <c r="G384" s="15">
        <v>2</v>
      </c>
      <c r="H384" s="16">
        <v>201.61</v>
      </c>
      <c r="I384" s="15">
        <v>1</v>
      </c>
      <c r="J384" s="15">
        <v>1</v>
      </c>
      <c r="K384" s="16">
        <v>567.54999999999995</v>
      </c>
      <c r="M384" s="178">
        <f t="shared" si="7"/>
        <v>1</v>
      </c>
    </row>
    <row r="385" spans="1:13" x14ac:dyDescent="0.25">
      <c r="A385" s="15">
        <v>8</v>
      </c>
      <c r="B385" s="10" t="s">
        <v>264</v>
      </c>
      <c r="C385" s="15">
        <v>1</v>
      </c>
      <c r="D385" s="15">
        <v>1</v>
      </c>
      <c r="E385" s="16">
        <v>299.91000000000003</v>
      </c>
      <c r="F385" s="15">
        <v>0</v>
      </c>
      <c r="G385" s="15">
        <v>0</v>
      </c>
      <c r="H385" s="16">
        <v>0</v>
      </c>
      <c r="I385" s="15">
        <v>0</v>
      </c>
      <c r="J385" s="15">
        <v>0</v>
      </c>
      <c r="K385" s="16">
        <v>0</v>
      </c>
      <c r="M385" s="178">
        <f t="shared" si="7"/>
        <v>1</v>
      </c>
    </row>
    <row r="386" spans="1:13" x14ac:dyDescent="0.25">
      <c r="A386" s="15">
        <v>9</v>
      </c>
      <c r="B386" s="10" t="s">
        <v>266</v>
      </c>
      <c r="C386" s="15">
        <v>0</v>
      </c>
      <c r="D386" s="15">
        <v>0</v>
      </c>
      <c r="E386" s="16">
        <v>0</v>
      </c>
      <c r="F386" s="15">
        <v>1</v>
      </c>
      <c r="G386" s="15">
        <v>1</v>
      </c>
      <c r="H386" s="16">
        <v>1019.81</v>
      </c>
      <c r="I386" s="15">
        <v>0</v>
      </c>
      <c r="J386" s="15">
        <v>0</v>
      </c>
      <c r="K386" s="16">
        <v>0</v>
      </c>
      <c r="M386" s="178">
        <f t="shared" si="7"/>
        <v>1</v>
      </c>
    </row>
    <row r="387" spans="1:13" x14ac:dyDescent="0.25">
      <c r="A387" s="15">
        <v>10</v>
      </c>
      <c r="B387" s="10" t="s">
        <v>271</v>
      </c>
      <c r="C387" s="15">
        <v>0</v>
      </c>
      <c r="D387" s="15">
        <v>0</v>
      </c>
      <c r="E387" s="16">
        <v>0</v>
      </c>
      <c r="F387" s="15">
        <v>1</v>
      </c>
      <c r="G387" s="15">
        <v>1</v>
      </c>
      <c r="H387" s="16">
        <v>1560.9</v>
      </c>
      <c r="I387" s="15">
        <v>0</v>
      </c>
      <c r="J387" s="15">
        <v>0</v>
      </c>
      <c r="K387" s="16">
        <v>0</v>
      </c>
      <c r="M387" s="178">
        <f t="shared" si="7"/>
        <v>1</v>
      </c>
    </row>
    <row r="388" spans="1:13" x14ac:dyDescent="0.25">
      <c r="A388" s="15">
        <v>11</v>
      </c>
      <c r="B388" s="10" t="s">
        <v>118</v>
      </c>
      <c r="C388" s="15">
        <v>0</v>
      </c>
      <c r="D388" s="15">
        <v>0</v>
      </c>
      <c r="E388" s="16">
        <v>0</v>
      </c>
      <c r="F388" s="15">
        <v>0</v>
      </c>
      <c r="G388" s="15">
        <v>0</v>
      </c>
      <c r="H388" s="16">
        <v>0</v>
      </c>
      <c r="I388" s="15">
        <v>1</v>
      </c>
      <c r="J388" s="15">
        <v>1</v>
      </c>
      <c r="K388" s="16">
        <v>1361.07</v>
      </c>
      <c r="M388" s="178">
        <f t="shared" si="7"/>
        <v>1</v>
      </c>
    </row>
    <row r="389" spans="1:13" x14ac:dyDescent="0.25">
      <c r="A389" s="15">
        <v>12</v>
      </c>
      <c r="B389" s="10" t="s">
        <v>299</v>
      </c>
      <c r="C389" s="15">
        <v>2</v>
      </c>
      <c r="D389" s="15">
        <v>2</v>
      </c>
      <c r="E389" s="16">
        <v>3204.53</v>
      </c>
      <c r="F389" s="15">
        <v>2</v>
      </c>
      <c r="G389" s="15">
        <v>5</v>
      </c>
      <c r="H389" s="16">
        <v>6293.78</v>
      </c>
      <c r="I389" s="15">
        <v>3</v>
      </c>
      <c r="J389" s="15">
        <v>3</v>
      </c>
      <c r="K389" s="16">
        <v>5183.43</v>
      </c>
      <c r="M389" s="178">
        <f t="shared" si="7"/>
        <v>1</v>
      </c>
    </row>
    <row r="390" spans="1:13" x14ac:dyDescent="0.25">
      <c r="A390" s="15">
        <v>13</v>
      </c>
      <c r="B390" s="10" t="s">
        <v>160</v>
      </c>
      <c r="C390" s="15">
        <v>0</v>
      </c>
      <c r="D390" s="15">
        <v>0</v>
      </c>
      <c r="E390" s="16">
        <v>0</v>
      </c>
      <c r="F390" s="15">
        <v>1</v>
      </c>
      <c r="G390" s="15">
        <v>1</v>
      </c>
      <c r="H390" s="16">
        <v>298</v>
      </c>
      <c r="I390" s="15">
        <v>0</v>
      </c>
      <c r="J390" s="15">
        <v>0</v>
      </c>
      <c r="K390" s="16">
        <v>0</v>
      </c>
      <c r="M390" s="178">
        <f t="shared" si="7"/>
        <v>1</v>
      </c>
    </row>
    <row r="391" spans="1:13" x14ac:dyDescent="0.25">
      <c r="A391" s="15">
        <v>14</v>
      </c>
      <c r="B391" s="10" t="s">
        <v>171</v>
      </c>
      <c r="C391" s="15">
        <v>1</v>
      </c>
      <c r="D391" s="15">
        <v>1</v>
      </c>
      <c r="E391" s="16">
        <v>598.24</v>
      </c>
      <c r="F391" s="15">
        <v>0</v>
      </c>
      <c r="G391" s="15">
        <v>0</v>
      </c>
      <c r="H391" s="16">
        <v>0</v>
      </c>
      <c r="I391" s="15">
        <v>0</v>
      </c>
      <c r="J391" s="15">
        <v>0</v>
      </c>
      <c r="K391" s="16">
        <v>0</v>
      </c>
      <c r="M391" s="178">
        <f t="shared" si="7"/>
        <v>1</v>
      </c>
    </row>
    <row r="392" spans="1:13" x14ac:dyDescent="0.25">
      <c r="A392" s="15">
        <v>15</v>
      </c>
      <c r="B392" s="10" t="s">
        <v>180</v>
      </c>
      <c r="C392" s="15">
        <v>0</v>
      </c>
      <c r="D392" s="15">
        <v>0</v>
      </c>
      <c r="E392" s="16">
        <v>0</v>
      </c>
      <c r="F392" s="15">
        <v>0</v>
      </c>
      <c r="G392" s="15">
        <v>0</v>
      </c>
      <c r="H392" s="16">
        <v>0</v>
      </c>
      <c r="I392" s="15">
        <v>4</v>
      </c>
      <c r="J392" s="15">
        <v>4</v>
      </c>
      <c r="K392" s="16">
        <v>1055.81</v>
      </c>
      <c r="M392" s="178">
        <f t="shared" si="7"/>
        <v>1</v>
      </c>
    </row>
    <row r="393" spans="1:13" x14ac:dyDescent="0.25">
      <c r="A393" s="15">
        <v>16</v>
      </c>
      <c r="B393" s="10" t="s">
        <v>583</v>
      </c>
      <c r="C393" s="15">
        <v>1</v>
      </c>
      <c r="D393" s="15">
        <v>1</v>
      </c>
      <c r="E393" s="16">
        <v>938.68</v>
      </c>
      <c r="F393" s="15">
        <v>0</v>
      </c>
      <c r="G393" s="15">
        <v>0</v>
      </c>
      <c r="H393" s="16">
        <v>0</v>
      </c>
      <c r="I393" s="15">
        <v>0</v>
      </c>
      <c r="J393" s="15">
        <v>0</v>
      </c>
      <c r="K393" s="16">
        <v>0</v>
      </c>
      <c r="M393" s="178">
        <f t="shared" si="7"/>
        <v>1</v>
      </c>
    </row>
    <row r="394" spans="1:13" x14ac:dyDescent="0.25">
      <c r="A394" s="15"/>
      <c r="B394" s="39" t="s">
        <v>206</v>
      </c>
      <c r="C394" s="121">
        <f t="shared" ref="C394:K394" si="9">SUM(C378:C393)</f>
        <v>18</v>
      </c>
      <c r="D394" s="121">
        <f t="shared" si="9"/>
        <v>28</v>
      </c>
      <c r="E394" s="88">
        <f t="shared" si="9"/>
        <v>19545.490450000001</v>
      </c>
      <c r="F394" s="121">
        <f t="shared" si="9"/>
        <v>15</v>
      </c>
      <c r="G394" s="121">
        <f t="shared" si="9"/>
        <v>24</v>
      </c>
      <c r="H394" s="88">
        <f t="shared" si="9"/>
        <v>114094.30859999997</v>
      </c>
      <c r="I394" s="121">
        <f t="shared" si="9"/>
        <v>23</v>
      </c>
      <c r="J394" s="121">
        <f t="shared" si="9"/>
        <v>38</v>
      </c>
      <c r="K394" s="88">
        <f t="shared" si="9"/>
        <v>465614.07300999999</v>
      </c>
      <c r="M394" s="178">
        <f t="shared" si="7"/>
        <v>1</v>
      </c>
    </row>
    <row r="395" spans="1:13" x14ac:dyDescent="0.25">
      <c r="A395" s="170"/>
      <c r="B395" s="213" t="s">
        <v>618</v>
      </c>
      <c r="C395" s="213"/>
      <c r="D395" s="213"/>
      <c r="E395" s="213"/>
      <c r="F395" s="213"/>
      <c r="G395" s="213"/>
      <c r="H395" s="213"/>
      <c r="I395" s="213"/>
      <c r="J395" s="213"/>
      <c r="K395" s="214"/>
      <c r="M395" s="178">
        <f t="shared" si="7"/>
        <v>0</v>
      </c>
    </row>
    <row r="396" spans="1:13" x14ac:dyDescent="0.25">
      <c r="A396" s="15"/>
      <c r="B396" s="10" t="s">
        <v>614</v>
      </c>
      <c r="C396" s="15">
        <v>0</v>
      </c>
      <c r="D396" s="15">
        <v>0</v>
      </c>
      <c r="E396" s="16">
        <v>0</v>
      </c>
      <c r="F396" s="15">
        <v>1</v>
      </c>
      <c r="G396" s="15">
        <v>1</v>
      </c>
      <c r="H396" s="16">
        <v>272.5</v>
      </c>
      <c r="I396" s="15">
        <v>0</v>
      </c>
      <c r="J396" s="15">
        <v>0</v>
      </c>
      <c r="K396" s="16">
        <v>0</v>
      </c>
      <c r="M396" s="178">
        <f t="shared" si="7"/>
        <v>1</v>
      </c>
    </row>
    <row r="397" spans="1:13" x14ac:dyDescent="0.25">
      <c r="A397" s="15"/>
      <c r="B397" s="39" t="s">
        <v>206</v>
      </c>
      <c r="C397" s="121">
        <f>SUM(C396)</f>
        <v>0</v>
      </c>
      <c r="D397" s="121">
        <f t="shared" ref="D397:K397" si="10">SUM(D396)</f>
        <v>0</v>
      </c>
      <c r="E397" s="88">
        <f t="shared" si="10"/>
        <v>0</v>
      </c>
      <c r="F397" s="121">
        <f t="shared" si="10"/>
        <v>1</v>
      </c>
      <c r="G397" s="121">
        <f t="shared" si="10"/>
        <v>1</v>
      </c>
      <c r="H397" s="88">
        <f t="shared" si="10"/>
        <v>272.5</v>
      </c>
      <c r="I397" s="121">
        <f t="shared" si="10"/>
        <v>0</v>
      </c>
      <c r="J397" s="121">
        <f t="shared" si="10"/>
        <v>0</v>
      </c>
      <c r="K397" s="88">
        <f t="shared" si="10"/>
        <v>0</v>
      </c>
      <c r="M397" s="178">
        <f t="shared" si="7"/>
        <v>1</v>
      </c>
    </row>
    <row r="398" spans="1:13" x14ac:dyDescent="0.25">
      <c r="A398" s="15"/>
      <c r="B398" s="39" t="s">
        <v>520</v>
      </c>
      <c r="C398" s="121">
        <f>C233+C376+C394+C397</f>
        <v>1570</v>
      </c>
      <c r="D398" s="121">
        <f t="shared" ref="D398:K398" si="11">D233+D376+D394+D397</f>
        <v>2931</v>
      </c>
      <c r="E398" s="88">
        <f t="shared" si="11"/>
        <v>3595405.5753699993</v>
      </c>
      <c r="F398" s="121">
        <f t="shared" si="11"/>
        <v>1896</v>
      </c>
      <c r="G398" s="121">
        <f t="shared" si="11"/>
        <v>3560</v>
      </c>
      <c r="H398" s="88">
        <f t="shared" si="11"/>
        <v>3684068.3061899985</v>
      </c>
      <c r="I398" s="121">
        <f t="shared" si="11"/>
        <v>1937</v>
      </c>
      <c r="J398" s="121">
        <f t="shared" si="11"/>
        <v>3907</v>
      </c>
      <c r="K398" s="88">
        <f t="shared" si="11"/>
        <v>5826275.7109000003</v>
      </c>
      <c r="M398" s="178">
        <f t="shared" si="7"/>
        <v>1</v>
      </c>
    </row>
    <row r="400" spans="1:13" x14ac:dyDescent="0.25">
      <c r="C400" s="177">
        <f>SUM(C398,F398,I398)</f>
        <v>5403</v>
      </c>
      <c r="D400" s="177">
        <f t="shared" ref="D400:E400" si="12">SUM(D398,G398,J398)</f>
        <v>10398</v>
      </c>
      <c r="E400" s="178">
        <f t="shared" si="12"/>
        <v>13105749.592459999</v>
      </c>
      <c r="M400" s="6">
        <v>1</v>
      </c>
    </row>
    <row r="401" spans="1:13" x14ac:dyDescent="0.25">
      <c r="M401" s="6">
        <v>1</v>
      </c>
    </row>
    <row r="402" spans="1:13" x14ac:dyDescent="0.25">
      <c r="A402" s="6"/>
    </row>
    <row r="403" spans="1:13" x14ac:dyDescent="0.25">
      <c r="A403" s="6"/>
    </row>
    <row r="404" spans="1:13" x14ac:dyDescent="0.25">
      <c r="A404" s="6"/>
    </row>
    <row r="405" spans="1:13" x14ac:dyDescent="0.25">
      <c r="A405" s="6"/>
    </row>
    <row r="406" spans="1:13" x14ac:dyDescent="0.25">
      <c r="A406" s="6"/>
    </row>
    <row r="407" spans="1:13" x14ac:dyDescent="0.25">
      <c r="A407" s="6"/>
    </row>
    <row r="408" spans="1:13" x14ac:dyDescent="0.25">
      <c r="A408" s="6"/>
    </row>
    <row r="409" spans="1:13" x14ac:dyDescent="0.25">
      <c r="A409" s="6"/>
    </row>
    <row r="410" spans="1:13" x14ac:dyDescent="0.25">
      <c r="A410" s="6"/>
    </row>
    <row r="411" spans="1:13" x14ac:dyDescent="0.25">
      <c r="A411" s="6"/>
    </row>
    <row r="412" spans="1:13" x14ac:dyDescent="0.25">
      <c r="A412" s="6"/>
    </row>
    <row r="413" spans="1:13" x14ac:dyDescent="0.25">
      <c r="A413" s="6"/>
    </row>
    <row r="414" spans="1:13" x14ac:dyDescent="0.25">
      <c r="A414" s="6"/>
    </row>
    <row r="415" spans="1:13" x14ac:dyDescent="0.25">
      <c r="A415" s="6"/>
    </row>
    <row r="416" spans="1:13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</sheetData>
  <autoFilter ref="M7:M401"/>
  <mergeCells count="12">
    <mergeCell ref="B1:K1"/>
    <mergeCell ref="B5:K5"/>
    <mergeCell ref="B6:B7"/>
    <mergeCell ref="C6:E6"/>
    <mergeCell ref="F6:H6"/>
    <mergeCell ref="I6:K6"/>
    <mergeCell ref="A3:K3"/>
    <mergeCell ref="B395:K395"/>
    <mergeCell ref="B8:K8"/>
    <mergeCell ref="A6:A7"/>
    <mergeCell ref="A234:K234"/>
    <mergeCell ref="A377:K377"/>
  </mergeCells>
  <pageMargins left="0.7" right="0.7" top="0.75" bottom="0.75" header="0.3" footer="0.3"/>
  <pageSetup paperSize="9" scale="78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8"/>
  <sheetViews>
    <sheetView view="pageBreakPreview" zoomScale="85" zoomScaleNormal="100" zoomScaleSheetLayoutView="85" workbookViewId="0">
      <pane ySplit="7" topLeftCell="A403" activePane="bottomLeft" state="frozen"/>
      <selection pane="bottomLeft" activeCell="B1" sqref="B1:H1"/>
    </sheetView>
  </sheetViews>
  <sheetFormatPr defaultColWidth="9.140625" defaultRowHeight="15" x14ac:dyDescent="0.25"/>
  <cols>
    <col min="1" max="1" width="4.140625" style="80" bestFit="1" customWidth="1"/>
    <col min="2" max="2" width="52.42578125" style="7" customWidth="1"/>
    <col min="3" max="4" width="13" style="160" customWidth="1"/>
    <col min="5" max="5" width="12.5703125" style="160" customWidth="1"/>
    <col min="6" max="6" width="12.42578125" style="160" customWidth="1"/>
    <col min="7" max="7" width="14.140625" style="160" customWidth="1"/>
    <col min="8" max="8" width="14.5703125" style="160" customWidth="1"/>
    <col min="9" max="16384" width="9.140625" style="4"/>
  </cols>
  <sheetData>
    <row r="1" spans="1:15" ht="15.75" x14ac:dyDescent="0.25">
      <c r="B1" s="198" t="s">
        <v>556</v>
      </c>
      <c r="C1" s="236"/>
      <c r="D1" s="236"/>
      <c r="E1" s="236"/>
      <c r="F1" s="236"/>
      <c r="G1" s="236"/>
      <c r="H1" s="236"/>
      <c r="I1" s="13"/>
      <c r="J1" s="13"/>
      <c r="K1" s="13"/>
      <c r="L1" s="13"/>
      <c r="M1" s="13"/>
      <c r="N1" s="13"/>
      <c r="O1" s="13"/>
    </row>
    <row r="2" spans="1:15" x14ac:dyDescent="0.25">
      <c r="B2" s="91"/>
    </row>
    <row r="3" spans="1:15" ht="43.5" customHeight="1" x14ac:dyDescent="0.25">
      <c r="A3" s="242" t="s">
        <v>565</v>
      </c>
      <c r="B3" s="242"/>
      <c r="C3" s="242"/>
      <c r="D3" s="242"/>
      <c r="E3" s="242"/>
      <c r="F3" s="242"/>
      <c r="G3" s="242"/>
      <c r="H3" s="242"/>
      <c r="I3" s="14"/>
      <c r="J3" s="14"/>
      <c r="K3" s="14"/>
      <c r="L3" s="14"/>
      <c r="M3" s="14"/>
      <c r="N3" s="14"/>
      <c r="O3" s="14"/>
    </row>
    <row r="4" spans="1:15" x14ac:dyDescent="0.25">
      <c r="B4" s="91"/>
    </row>
    <row r="5" spans="1:15" ht="18.75" x14ac:dyDescent="0.25">
      <c r="B5" s="237" t="s">
        <v>467</v>
      </c>
      <c r="C5" s="238"/>
      <c r="D5" s="238"/>
      <c r="E5" s="238"/>
      <c r="F5" s="238"/>
      <c r="G5" s="238"/>
      <c r="H5" s="238"/>
      <c r="I5" s="24"/>
      <c r="J5" s="24"/>
      <c r="K5" s="24"/>
      <c r="L5" s="24"/>
      <c r="M5" s="24"/>
      <c r="N5" s="24"/>
      <c r="O5" s="24"/>
    </row>
    <row r="6" spans="1:15" ht="34.5" customHeight="1" x14ac:dyDescent="0.25">
      <c r="A6" s="231" t="s">
        <v>0</v>
      </c>
      <c r="B6" s="239" t="s">
        <v>324</v>
      </c>
      <c r="C6" s="241" t="s">
        <v>196</v>
      </c>
      <c r="D6" s="241"/>
      <c r="E6" s="241" t="s">
        <v>197</v>
      </c>
      <c r="F6" s="241"/>
      <c r="G6" s="241" t="s">
        <v>198</v>
      </c>
      <c r="H6" s="241"/>
    </row>
    <row r="7" spans="1:15" x14ac:dyDescent="0.25">
      <c r="A7" s="232"/>
      <c r="B7" s="240"/>
      <c r="C7" s="141" t="s">
        <v>468</v>
      </c>
      <c r="D7" s="141" t="s">
        <v>469</v>
      </c>
      <c r="E7" s="147" t="s">
        <v>468</v>
      </c>
      <c r="F7" s="147" t="s">
        <v>469</v>
      </c>
      <c r="G7" s="147" t="s">
        <v>468</v>
      </c>
      <c r="H7" s="147" t="s">
        <v>469</v>
      </c>
    </row>
    <row r="8" spans="1:15" ht="15.75" x14ac:dyDescent="0.25">
      <c r="A8" s="204" t="s">
        <v>328</v>
      </c>
      <c r="B8" s="205"/>
      <c r="C8" s="205"/>
      <c r="D8" s="205"/>
      <c r="E8" s="205"/>
      <c r="F8" s="205"/>
      <c r="G8" s="205"/>
      <c r="H8" s="206"/>
    </row>
    <row r="9" spans="1:15" x14ac:dyDescent="0.25">
      <c r="A9" s="161">
        <v>1</v>
      </c>
      <c r="B9" s="111" t="s">
        <v>414</v>
      </c>
      <c r="C9" s="147" t="s">
        <v>488</v>
      </c>
      <c r="D9" s="147">
        <v>275.97000000000003</v>
      </c>
      <c r="E9" s="147">
        <v>1177.6099999999999</v>
      </c>
      <c r="F9" s="147">
        <v>285.75</v>
      </c>
      <c r="G9" s="147">
        <v>1288.68</v>
      </c>
      <c r="H9" s="147">
        <v>417.84</v>
      </c>
    </row>
    <row r="10" spans="1:15" x14ac:dyDescent="0.25">
      <c r="A10" s="161">
        <v>2</v>
      </c>
      <c r="B10" s="92" t="s">
        <v>1</v>
      </c>
      <c r="C10" s="147">
        <v>278.52999999999997</v>
      </c>
      <c r="D10" s="147">
        <v>115.72</v>
      </c>
      <c r="E10" s="147">
        <v>292.73</v>
      </c>
      <c r="F10" s="147">
        <v>116.75</v>
      </c>
      <c r="G10" s="147">
        <v>307.37</v>
      </c>
      <c r="H10" s="147">
        <v>188.76</v>
      </c>
    </row>
    <row r="11" spans="1:15" x14ac:dyDescent="0.25">
      <c r="A11" s="161">
        <v>3</v>
      </c>
      <c r="B11" s="92" t="s">
        <v>2</v>
      </c>
      <c r="C11" s="147">
        <v>0</v>
      </c>
      <c r="D11" s="147">
        <v>725.02</v>
      </c>
      <c r="E11" s="147">
        <v>0</v>
      </c>
      <c r="F11" s="147">
        <v>735.51</v>
      </c>
      <c r="G11" s="116">
        <v>0</v>
      </c>
      <c r="H11" s="147">
        <v>792.08</v>
      </c>
    </row>
    <row r="12" spans="1:15" x14ac:dyDescent="0.25">
      <c r="A12" s="161">
        <v>4</v>
      </c>
      <c r="B12" s="92" t="s">
        <v>3</v>
      </c>
      <c r="C12" s="147">
        <v>955.59</v>
      </c>
      <c r="D12" s="147">
        <v>11.61</v>
      </c>
      <c r="E12" s="147">
        <v>1004.33</v>
      </c>
      <c r="F12" s="147">
        <v>14.26</v>
      </c>
      <c r="G12" s="116">
        <v>1055.5</v>
      </c>
      <c r="H12" s="147">
        <v>12.23</v>
      </c>
    </row>
    <row r="13" spans="1:15" x14ac:dyDescent="0.25">
      <c r="A13" s="161">
        <v>5</v>
      </c>
      <c r="B13" s="92" t="s">
        <v>4</v>
      </c>
      <c r="C13" s="147">
        <v>0</v>
      </c>
      <c r="D13" s="147">
        <v>9.6300000000000008</v>
      </c>
      <c r="E13" s="147">
        <v>0</v>
      </c>
      <c r="F13" s="147">
        <v>9.6300000000000008</v>
      </c>
      <c r="G13" s="116">
        <v>0</v>
      </c>
      <c r="H13" s="147">
        <v>20.48</v>
      </c>
    </row>
    <row r="14" spans="1:15" x14ac:dyDescent="0.25">
      <c r="A14" s="161">
        <v>6</v>
      </c>
      <c r="B14" s="92" t="s">
        <v>5</v>
      </c>
      <c r="C14" s="147">
        <v>0</v>
      </c>
      <c r="D14" s="147">
        <v>107.07</v>
      </c>
      <c r="E14" s="147">
        <v>0</v>
      </c>
      <c r="F14" s="147">
        <v>51.8</v>
      </c>
      <c r="G14" s="116">
        <v>0</v>
      </c>
      <c r="H14" s="147">
        <v>58.72</v>
      </c>
    </row>
    <row r="15" spans="1:15" x14ac:dyDescent="0.25">
      <c r="A15" s="161">
        <v>7</v>
      </c>
      <c r="B15" s="92" t="s">
        <v>7</v>
      </c>
      <c r="C15" s="147">
        <v>0</v>
      </c>
      <c r="D15" s="147">
        <v>85.17</v>
      </c>
      <c r="E15" s="147">
        <v>0</v>
      </c>
      <c r="F15" s="147">
        <v>84.72</v>
      </c>
      <c r="G15" s="116">
        <v>0</v>
      </c>
      <c r="H15" s="147">
        <v>447.93</v>
      </c>
    </row>
    <row r="16" spans="1:15" x14ac:dyDescent="0.25">
      <c r="A16" s="161">
        <v>8</v>
      </c>
      <c r="B16" s="92" t="s">
        <v>8</v>
      </c>
      <c r="C16" s="147">
        <v>0</v>
      </c>
      <c r="D16" s="147">
        <v>56.68</v>
      </c>
      <c r="E16" s="147">
        <v>0</v>
      </c>
      <c r="F16" s="147">
        <v>14.3</v>
      </c>
      <c r="G16" s="116">
        <v>0</v>
      </c>
      <c r="H16" s="147">
        <v>53.46</v>
      </c>
    </row>
    <row r="17" spans="1:8" x14ac:dyDescent="0.25">
      <c r="A17" s="161">
        <v>9</v>
      </c>
      <c r="B17" s="92" t="s">
        <v>9</v>
      </c>
      <c r="C17" s="147">
        <v>0</v>
      </c>
      <c r="D17" s="147">
        <v>63.66</v>
      </c>
      <c r="E17" s="147">
        <v>0</v>
      </c>
      <c r="F17" s="147">
        <v>96.01</v>
      </c>
      <c r="G17" s="116">
        <v>0</v>
      </c>
      <c r="H17" s="147">
        <v>37.96</v>
      </c>
    </row>
    <row r="18" spans="1:8" x14ac:dyDescent="0.25">
      <c r="A18" s="161">
        <v>10</v>
      </c>
      <c r="B18" s="92" t="s">
        <v>10</v>
      </c>
      <c r="C18" s="147">
        <v>0</v>
      </c>
      <c r="D18" s="147">
        <v>71.2</v>
      </c>
      <c r="E18" s="147">
        <v>0</v>
      </c>
      <c r="F18" s="147">
        <v>55.7</v>
      </c>
      <c r="G18" s="116">
        <v>0</v>
      </c>
      <c r="H18" s="147">
        <v>72.2</v>
      </c>
    </row>
    <row r="19" spans="1:8" x14ac:dyDescent="0.25">
      <c r="A19" s="161">
        <v>11</v>
      </c>
      <c r="B19" s="92" t="s">
        <v>11</v>
      </c>
      <c r="C19" s="147">
        <v>0</v>
      </c>
      <c r="D19" s="147">
        <v>80.959999999999994</v>
      </c>
      <c r="E19" s="147">
        <v>0</v>
      </c>
      <c r="F19" s="147">
        <v>47.32</v>
      </c>
      <c r="G19" s="116">
        <v>0</v>
      </c>
      <c r="H19" s="147">
        <v>70.900000000000006</v>
      </c>
    </row>
    <row r="20" spans="1:8" x14ac:dyDescent="0.25">
      <c r="A20" s="161">
        <v>12</v>
      </c>
      <c r="B20" s="92" t="s">
        <v>13</v>
      </c>
      <c r="C20" s="147">
        <v>0</v>
      </c>
      <c r="D20" s="147">
        <v>24.34</v>
      </c>
      <c r="E20" s="147">
        <v>0</v>
      </c>
      <c r="F20" s="147">
        <v>114.51</v>
      </c>
      <c r="G20" s="116">
        <v>0</v>
      </c>
      <c r="H20" s="147">
        <v>363.2</v>
      </c>
    </row>
    <row r="21" spans="1:8" x14ac:dyDescent="0.25">
      <c r="A21" s="161">
        <v>13</v>
      </c>
      <c r="B21" s="92" t="s">
        <v>415</v>
      </c>
      <c r="C21" s="147">
        <v>177.8</v>
      </c>
      <c r="D21" s="147">
        <v>51.95</v>
      </c>
      <c r="E21" s="147">
        <v>184.1</v>
      </c>
      <c r="F21" s="147">
        <v>94.99</v>
      </c>
      <c r="G21" s="116">
        <v>165.5</v>
      </c>
      <c r="H21" s="147">
        <v>59.61</v>
      </c>
    </row>
    <row r="22" spans="1:8" x14ac:dyDescent="0.25">
      <c r="A22" s="161">
        <v>14</v>
      </c>
      <c r="B22" s="92" t="s">
        <v>335</v>
      </c>
      <c r="C22" s="147">
        <v>0</v>
      </c>
      <c r="D22" s="147">
        <v>30.54</v>
      </c>
      <c r="E22" s="147">
        <v>0</v>
      </c>
      <c r="F22" s="147">
        <v>125.39</v>
      </c>
      <c r="G22" s="116">
        <v>0</v>
      </c>
      <c r="H22" s="147">
        <v>18.63</v>
      </c>
    </row>
    <row r="23" spans="1:8" x14ac:dyDescent="0.25">
      <c r="A23" s="161">
        <v>15</v>
      </c>
      <c r="B23" s="92" t="s">
        <v>336</v>
      </c>
      <c r="C23" s="147">
        <v>0</v>
      </c>
      <c r="D23" s="147">
        <v>22.53</v>
      </c>
      <c r="E23" s="147">
        <v>0</v>
      </c>
      <c r="F23" s="147">
        <v>51.05</v>
      </c>
      <c r="G23" s="116">
        <v>45.1</v>
      </c>
      <c r="H23" s="147">
        <v>55.52</v>
      </c>
    </row>
    <row r="24" spans="1:8" x14ac:dyDescent="0.25">
      <c r="A24" s="161">
        <v>16</v>
      </c>
      <c r="B24" s="92" t="s">
        <v>337</v>
      </c>
      <c r="C24" s="147">
        <v>78.739999999999995</v>
      </c>
      <c r="D24" s="147">
        <v>44.58</v>
      </c>
      <c r="E24" s="147">
        <v>109</v>
      </c>
      <c r="F24" s="147">
        <v>53.48</v>
      </c>
      <c r="G24" s="116">
        <v>141.11000000000001</v>
      </c>
      <c r="H24" s="147">
        <v>48.63</v>
      </c>
    </row>
    <row r="25" spans="1:8" x14ac:dyDescent="0.25">
      <c r="A25" s="161">
        <v>17</v>
      </c>
      <c r="B25" s="92" t="s">
        <v>451</v>
      </c>
      <c r="C25" s="147">
        <v>0</v>
      </c>
      <c r="D25" s="147">
        <v>29.74</v>
      </c>
      <c r="E25" s="147">
        <v>0</v>
      </c>
      <c r="F25" s="147">
        <v>25.96</v>
      </c>
      <c r="G25" s="116">
        <v>0</v>
      </c>
      <c r="H25" s="147">
        <v>6.57</v>
      </c>
    </row>
    <row r="26" spans="1:8" x14ac:dyDescent="0.25">
      <c r="A26" s="161">
        <v>18</v>
      </c>
      <c r="B26" s="92" t="s">
        <v>461</v>
      </c>
      <c r="C26" s="147">
        <v>0</v>
      </c>
      <c r="D26" s="147">
        <v>17.53</v>
      </c>
      <c r="E26" s="147">
        <v>0</v>
      </c>
      <c r="F26" s="147">
        <v>30.34</v>
      </c>
      <c r="G26" s="116">
        <v>0</v>
      </c>
      <c r="H26" s="147">
        <v>24.9</v>
      </c>
    </row>
    <row r="27" spans="1:8" x14ac:dyDescent="0.25">
      <c r="A27" s="161">
        <v>19</v>
      </c>
      <c r="B27" s="92" t="s">
        <v>338</v>
      </c>
      <c r="C27" s="147">
        <v>0</v>
      </c>
      <c r="D27" s="147">
        <v>98.33</v>
      </c>
      <c r="E27" s="147">
        <v>0</v>
      </c>
      <c r="F27" s="147">
        <v>35.22</v>
      </c>
      <c r="G27" s="147">
        <v>0</v>
      </c>
      <c r="H27" s="147">
        <v>91.35</v>
      </c>
    </row>
    <row r="28" spans="1:8" x14ac:dyDescent="0.25">
      <c r="A28" s="161">
        <v>20</v>
      </c>
      <c r="B28" s="92" t="s">
        <v>35</v>
      </c>
      <c r="C28" s="147">
        <v>388.17949999999996</v>
      </c>
      <c r="D28" s="147">
        <v>243.96347581778048</v>
      </c>
      <c r="E28" s="147">
        <v>388.17949999999996</v>
      </c>
      <c r="F28" s="147">
        <v>505.61692904403378</v>
      </c>
      <c r="G28" s="147">
        <v>388.17949999999996</v>
      </c>
      <c r="H28" s="147">
        <v>308.07230367543684</v>
      </c>
    </row>
    <row r="29" spans="1:8" x14ac:dyDescent="0.25">
      <c r="A29" s="161">
        <v>21</v>
      </c>
      <c r="B29" s="92" t="s">
        <v>22</v>
      </c>
      <c r="C29" s="147">
        <v>526.23</v>
      </c>
      <c r="D29" s="147">
        <v>13.64</v>
      </c>
      <c r="E29" s="147">
        <v>526.23</v>
      </c>
      <c r="F29" s="147">
        <v>10.63</v>
      </c>
      <c r="G29" s="147">
        <v>526.23</v>
      </c>
      <c r="H29" s="147">
        <v>22.43</v>
      </c>
    </row>
    <row r="30" spans="1:8" x14ac:dyDescent="0.25">
      <c r="A30" s="161">
        <v>22</v>
      </c>
      <c r="B30" s="92" t="s">
        <v>23</v>
      </c>
      <c r="C30" s="147">
        <v>0</v>
      </c>
      <c r="D30" s="147">
        <v>109.93</v>
      </c>
      <c r="E30" s="147">
        <v>0</v>
      </c>
      <c r="F30" s="147">
        <v>347.13</v>
      </c>
      <c r="G30" s="147">
        <v>526.23</v>
      </c>
      <c r="H30" s="147">
        <v>317.79000000000002</v>
      </c>
    </row>
    <row r="31" spans="1:8" x14ac:dyDescent="0.25">
      <c r="A31" s="161">
        <v>23</v>
      </c>
      <c r="B31" s="92" t="s">
        <v>24</v>
      </c>
      <c r="C31" s="147">
        <v>0</v>
      </c>
      <c r="D31" s="147">
        <v>73.319999999999993</v>
      </c>
      <c r="E31" s="147">
        <v>0</v>
      </c>
      <c r="F31" s="147">
        <v>117.26</v>
      </c>
      <c r="G31" s="147">
        <v>0</v>
      </c>
      <c r="H31" s="147">
        <v>70.84</v>
      </c>
    </row>
    <row r="32" spans="1:8" x14ac:dyDescent="0.25">
      <c r="A32" s="161">
        <v>24</v>
      </c>
      <c r="B32" s="92" t="s">
        <v>25</v>
      </c>
      <c r="C32" s="147">
        <v>0</v>
      </c>
      <c r="D32" s="147">
        <v>23.3</v>
      </c>
      <c r="E32" s="147">
        <v>0</v>
      </c>
      <c r="F32" s="147">
        <v>21.56</v>
      </c>
      <c r="G32" s="147">
        <v>0</v>
      </c>
      <c r="H32" s="147">
        <v>62.55</v>
      </c>
    </row>
    <row r="33" spans="1:8" x14ac:dyDescent="0.25">
      <c r="A33" s="161">
        <v>25</v>
      </c>
      <c r="B33" s="92" t="s">
        <v>26</v>
      </c>
      <c r="C33" s="147">
        <v>0</v>
      </c>
      <c r="D33" s="147">
        <v>36.06</v>
      </c>
      <c r="E33" s="147">
        <v>0</v>
      </c>
      <c r="F33" s="147">
        <v>78.33</v>
      </c>
      <c r="G33" s="147">
        <v>0</v>
      </c>
      <c r="H33" s="147">
        <v>66.67</v>
      </c>
    </row>
    <row r="34" spans="1:8" x14ac:dyDescent="0.25">
      <c r="A34" s="161">
        <v>26</v>
      </c>
      <c r="B34" s="92" t="s">
        <v>27</v>
      </c>
      <c r="C34" s="147">
        <v>0</v>
      </c>
      <c r="D34" s="147">
        <v>25.94</v>
      </c>
      <c r="E34" s="147">
        <v>0</v>
      </c>
      <c r="F34" s="147">
        <v>60.74</v>
      </c>
      <c r="G34" s="147">
        <v>0</v>
      </c>
      <c r="H34" s="147">
        <v>18.34</v>
      </c>
    </row>
    <row r="35" spans="1:8" x14ac:dyDescent="0.25">
      <c r="A35" s="161">
        <v>27</v>
      </c>
      <c r="B35" s="92" t="s">
        <v>28</v>
      </c>
      <c r="C35" s="147">
        <v>0</v>
      </c>
      <c r="D35" s="147">
        <v>70.41</v>
      </c>
      <c r="E35" s="147">
        <v>0</v>
      </c>
      <c r="F35" s="147">
        <v>37.799999999999997</v>
      </c>
      <c r="G35" s="147">
        <v>0</v>
      </c>
      <c r="H35" s="147">
        <v>177.23</v>
      </c>
    </row>
    <row r="36" spans="1:8" x14ac:dyDescent="0.25">
      <c r="A36" s="161">
        <v>28</v>
      </c>
      <c r="B36" s="92" t="s">
        <v>29</v>
      </c>
      <c r="C36" s="147">
        <v>0</v>
      </c>
      <c r="D36" s="147">
        <v>21.73</v>
      </c>
      <c r="E36" s="147">
        <v>0</v>
      </c>
      <c r="F36" s="147">
        <v>126.43</v>
      </c>
      <c r="G36" s="147">
        <v>0</v>
      </c>
      <c r="H36" s="147">
        <v>220.15</v>
      </c>
    </row>
    <row r="37" spans="1:8" x14ac:dyDescent="0.25">
      <c r="A37" s="161">
        <v>29</v>
      </c>
      <c r="B37" s="92" t="s">
        <v>30</v>
      </c>
      <c r="C37" s="147">
        <v>0</v>
      </c>
      <c r="D37" s="147">
        <v>88.93</v>
      </c>
      <c r="E37" s="147">
        <v>0</v>
      </c>
      <c r="F37" s="147">
        <v>14.98</v>
      </c>
      <c r="G37" s="147">
        <v>0</v>
      </c>
      <c r="H37" s="147">
        <v>116.59</v>
      </c>
    </row>
    <row r="38" spans="1:8" x14ac:dyDescent="0.25">
      <c r="A38" s="161">
        <v>30</v>
      </c>
      <c r="B38" s="92" t="s">
        <v>31</v>
      </c>
      <c r="C38" s="147">
        <v>0</v>
      </c>
      <c r="D38" s="147">
        <v>25.5</v>
      </c>
      <c r="E38" s="147">
        <v>0</v>
      </c>
      <c r="F38" s="147">
        <v>29.47</v>
      </c>
      <c r="G38" s="147">
        <v>0</v>
      </c>
      <c r="H38" s="147">
        <v>31</v>
      </c>
    </row>
    <row r="39" spans="1:8" x14ac:dyDescent="0.25">
      <c r="A39" s="161">
        <v>31</v>
      </c>
      <c r="B39" s="92" t="s">
        <v>32</v>
      </c>
      <c r="C39" s="147">
        <v>0</v>
      </c>
      <c r="D39" s="147">
        <v>125.06</v>
      </c>
      <c r="E39" s="147">
        <v>0</v>
      </c>
      <c r="F39" s="147">
        <v>253.33</v>
      </c>
      <c r="G39" s="147">
        <v>0</v>
      </c>
      <c r="H39" s="147">
        <v>99.22</v>
      </c>
    </row>
    <row r="40" spans="1:8" x14ac:dyDescent="0.25">
      <c r="A40" s="161">
        <v>32</v>
      </c>
      <c r="B40" s="92" t="s">
        <v>33</v>
      </c>
      <c r="C40" s="147">
        <v>0</v>
      </c>
      <c r="D40" s="147">
        <v>0</v>
      </c>
      <c r="E40" s="147">
        <v>0</v>
      </c>
      <c r="F40" s="147">
        <v>26.17</v>
      </c>
      <c r="G40" s="147">
        <v>0</v>
      </c>
      <c r="H40" s="147">
        <v>29.41</v>
      </c>
    </row>
    <row r="41" spans="1:8" x14ac:dyDescent="0.25">
      <c r="A41" s="161">
        <v>33</v>
      </c>
      <c r="B41" s="92" t="s">
        <v>34</v>
      </c>
      <c r="C41" s="147">
        <v>0</v>
      </c>
      <c r="D41" s="147">
        <v>0</v>
      </c>
      <c r="E41" s="147">
        <v>0</v>
      </c>
      <c r="F41" s="147">
        <v>0.11</v>
      </c>
      <c r="G41" s="147">
        <v>0</v>
      </c>
      <c r="H41" s="147">
        <v>0.12</v>
      </c>
    </row>
    <row r="42" spans="1:8" x14ac:dyDescent="0.25">
      <c r="A42" s="161">
        <v>34</v>
      </c>
      <c r="B42" s="92" t="s">
        <v>37</v>
      </c>
      <c r="C42" s="147">
        <v>229.86</v>
      </c>
      <c r="D42" s="147">
        <v>124.43</v>
      </c>
      <c r="E42" s="147">
        <v>99.4</v>
      </c>
      <c r="F42" s="147">
        <v>100.13</v>
      </c>
      <c r="G42" s="147">
        <v>103.38</v>
      </c>
      <c r="H42" s="147">
        <v>133.86000000000001</v>
      </c>
    </row>
    <row r="43" spans="1:8" x14ac:dyDescent="0.25">
      <c r="A43" s="161">
        <v>35</v>
      </c>
      <c r="B43" s="92" t="s">
        <v>258</v>
      </c>
      <c r="C43" s="147">
        <v>230.42</v>
      </c>
      <c r="D43" s="147">
        <v>51.9</v>
      </c>
      <c r="E43" s="147">
        <v>228.87</v>
      </c>
      <c r="F43" s="147">
        <v>78.37</v>
      </c>
      <c r="G43" s="147">
        <v>229.31</v>
      </c>
      <c r="H43" s="147">
        <v>64.78</v>
      </c>
    </row>
    <row r="44" spans="1:8" x14ac:dyDescent="0.25">
      <c r="A44" s="161">
        <v>36</v>
      </c>
      <c r="B44" s="92" t="s">
        <v>259</v>
      </c>
      <c r="C44" s="147">
        <v>553.36</v>
      </c>
      <c r="D44" s="147">
        <v>23.87</v>
      </c>
      <c r="E44" s="147">
        <v>575.49</v>
      </c>
      <c r="F44" s="147">
        <v>37.799999999999997</v>
      </c>
      <c r="G44" s="147">
        <v>598.51</v>
      </c>
      <c r="H44" s="147">
        <v>35.409999999999997</v>
      </c>
    </row>
    <row r="45" spans="1:8" x14ac:dyDescent="0.25">
      <c r="A45" s="161">
        <v>37</v>
      </c>
      <c r="B45" s="92" t="s">
        <v>260</v>
      </c>
      <c r="C45" s="147">
        <v>0</v>
      </c>
      <c r="D45" s="147">
        <v>45.27</v>
      </c>
      <c r="E45" s="147">
        <v>0</v>
      </c>
      <c r="F45" s="147">
        <v>66.77</v>
      </c>
      <c r="G45" s="147">
        <v>0</v>
      </c>
      <c r="H45" s="147">
        <v>140.38999999999999</v>
      </c>
    </row>
    <row r="46" spans="1:8" x14ac:dyDescent="0.25">
      <c r="A46" s="161">
        <v>38</v>
      </c>
      <c r="B46" s="92" t="s">
        <v>211</v>
      </c>
      <c r="C46" s="147">
        <v>322.7</v>
      </c>
      <c r="D46" s="147">
        <v>27.22</v>
      </c>
      <c r="E46" s="147">
        <v>334.3</v>
      </c>
      <c r="F46" s="147">
        <v>55.23</v>
      </c>
      <c r="G46" s="147">
        <v>347.3</v>
      </c>
      <c r="H46" s="147">
        <v>64.13</v>
      </c>
    </row>
    <row r="47" spans="1:8" x14ac:dyDescent="0.25">
      <c r="A47" s="161">
        <v>39</v>
      </c>
      <c r="B47" s="92" t="s">
        <v>39</v>
      </c>
      <c r="C47" s="147">
        <v>225.3</v>
      </c>
      <c r="D47" s="147">
        <v>76.760000000000005</v>
      </c>
      <c r="E47" s="147">
        <v>234.3</v>
      </c>
      <c r="F47" s="147">
        <v>66</v>
      </c>
      <c r="G47" s="147">
        <v>243.6</v>
      </c>
      <c r="H47" s="147">
        <v>43.94</v>
      </c>
    </row>
    <row r="48" spans="1:8" x14ac:dyDescent="0.25">
      <c r="A48" s="161">
        <v>40</v>
      </c>
      <c r="B48" s="92" t="s">
        <v>261</v>
      </c>
      <c r="C48" s="147">
        <v>0</v>
      </c>
      <c r="D48" s="147">
        <v>49.8</v>
      </c>
      <c r="E48" s="147">
        <v>0</v>
      </c>
      <c r="F48" s="147">
        <v>130.19999999999999</v>
      </c>
      <c r="G48" s="147">
        <v>0</v>
      </c>
      <c r="H48" s="147">
        <v>100.7</v>
      </c>
    </row>
    <row r="49" spans="1:8" x14ac:dyDescent="0.25">
      <c r="A49" s="161">
        <v>41</v>
      </c>
      <c r="B49" s="92" t="s">
        <v>262</v>
      </c>
      <c r="C49" s="147">
        <v>0</v>
      </c>
      <c r="D49" s="147">
        <v>192.71</v>
      </c>
      <c r="E49" s="147">
        <v>0</v>
      </c>
      <c r="F49" s="147">
        <v>208.16</v>
      </c>
      <c r="G49" s="147">
        <v>0</v>
      </c>
      <c r="H49" s="147">
        <v>228.25</v>
      </c>
    </row>
    <row r="50" spans="1:8" x14ac:dyDescent="0.25">
      <c r="A50" s="161">
        <v>42</v>
      </c>
      <c r="B50" s="92" t="s">
        <v>263</v>
      </c>
      <c r="C50" s="147">
        <v>0</v>
      </c>
      <c r="D50" s="147">
        <v>90.55</v>
      </c>
      <c r="E50" s="147">
        <v>0</v>
      </c>
      <c r="F50" s="147">
        <v>103.72</v>
      </c>
      <c r="G50" s="147">
        <v>0</v>
      </c>
      <c r="H50" s="147">
        <v>118.38</v>
      </c>
    </row>
    <row r="51" spans="1:8" x14ac:dyDescent="0.25">
      <c r="A51" s="161">
        <v>43</v>
      </c>
      <c r="B51" s="92" t="s">
        <v>264</v>
      </c>
      <c r="C51" s="147">
        <v>302.26</v>
      </c>
      <c r="D51" s="147">
        <v>34.58</v>
      </c>
      <c r="E51" s="147">
        <v>310.72000000000003</v>
      </c>
      <c r="F51" s="147">
        <v>61.62</v>
      </c>
      <c r="G51" s="147">
        <v>319.11</v>
      </c>
      <c r="H51" s="147">
        <v>75.13</v>
      </c>
    </row>
    <row r="52" spans="1:8" x14ac:dyDescent="0.25">
      <c r="A52" s="161">
        <v>44</v>
      </c>
      <c r="B52" s="92" t="s">
        <v>265</v>
      </c>
      <c r="C52" s="147">
        <v>322.7</v>
      </c>
      <c r="D52" s="147">
        <v>52.23</v>
      </c>
      <c r="E52" s="147">
        <v>334.3</v>
      </c>
      <c r="F52" s="147">
        <v>32.07</v>
      </c>
      <c r="G52" s="147">
        <v>347.3</v>
      </c>
      <c r="H52" s="147">
        <v>44.1</v>
      </c>
    </row>
    <row r="53" spans="1:8" x14ac:dyDescent="0.25">
      <c r="A53" s="161">
        <v>45</v>
      </c>
      <c r="B53" s="92" t="s">
        <v>40</v>
      </c>
      <c r="C53" s="147">
        <v>0</v>
      </c>
      <c r="D53" s="147">
        <v>66.2</v>
      </c>
      <c r="E53" s="147">
        <v>0</v>
      </c>
      <c r="F53" s="147">
        <v>89.19</v>
      </c>
      <c r="G53" s="147">
        <v>0</v>
      </c>
      <c r="H53" s="147">
        <v>96.52</v>
      </c>
    </row>
    <row r="54" spans="1:8" x14ac:dyDescent="0.25">
      <c r="A54" s="161">
        <v>46</v>
      </c>
      <c r="B54" s="92" t="s">
        <v>266</v>
      </c>
      <c r="C54" s="147">
        <v>277.62</v>
      </c>
      <c r="D54" s="147">
        <v>3.04</v>
      </c>
      <c r="E54" s="147">
        <v>288.72000000000003</v>
      </c>
      <c r="F54" s="147">
        <v>37.130000000000003</v>
      </c>
      <c r="G54" s="147">
        <v>299.98</v>
      </c>
      <c r="H54" s="147">
        <v>33.61</v>
      </c>
    </row>
    <row r="55" spans="1:8" x14ac:dyDescent="0.25">
      <c r="A55" s="161">
        <v>47</v>
      </c>
      <c r="B55" s="92" t="s">
        <v>267</v>
      </c>
      <c r="C55" s="147">
        <v>0</v>
      </c>
      <c r="D55" s="147">
        <v>218.92</v>
      </c>
      <c r="E55" s="147">
        <v>0</v>
      </c>
      <c r="F55" s="147">
        <v>19.63</v>
      </c>
      <c r="G55" s="147">
        <v>0</v>
      </c>
      <c r="H55" s="147">
        <v>17.3</v>
      </c>
    </row>
    <row r="56" spans="1:8" x14ac:dyDescent="0.25">
      <c r="A56" s="161">
        <v>48</v>
      </c>
      <c r="B56" s="92" t="s">
        <v>268</v>
      </c>
      <c r="C56" s="147">
        <v>0</v>
      </c>
      <c r="D56" s="147">
        <v>55.98</v>
      </c>
      <c r="E56" s="147">
        <v>0</v>
      </c>
      <c r="F56" s="147">
        <v>89.06</v>
      </c>
      <c r="G56" s="147">
        <v>0</v>
      </c>
      <c r="H56" s="147">
        <v>20.47</v>
      </c>
    </row>
    <row r="57" spans="1:8" x14ac:dyDescent="0.25">
      <c r="A57" s="161">
        <v>49</v>
      </c>
      <c r="B57" s="92" t="s">
        <v>269</v>
      </c>
      <c r="C57" s="147">
        <v>322.48</v>
      </c>
      <c r="D57" s="147">
        <v>74.099999999999994</v>
      </c>
      <c r="E57" s="147">
        <v>349.57</v>
      </c>
      <c r="F57" s="147">
        <v>31.96</v>
      </c>
      <c r="G57" s="147">
        <v>391.17</v>
      </c>
      <c r="H57" s="147">
        <v>14.45</v>
      </c>
    </row>
    <row r="58" spans="1:8" x14ac:dyDescent="0.25">
      <c r="A58" s="161">
        <v>50</v>
      </c>
      <c r="B58" s="92" t="s">
        <v>270</v>
      </c>
      <c r="C58" s="147">
        <v>0</v>
      </c>
      <c r="D58" s="147">
        <v>120.24</v>
      </c>
      <c r="E58" s="147">
        <v>0</v>
      </c>
      <c r="F58" s="147">
        <v>112.19</v>
      </c>
      <c r="G58" s="147">
        <v>0</v>
      </c>
      <c r="H58" s="147">
        <v>74.150000000000006</v>
      </c>
    </row>
    <row r="59" spans="1:8" x14ac:dyDescent="0.25">
      <c r="A59" s="161">
        <v>51</v>
      </c>
      <c r="B59" s="92" t="s">
        <v>271</v>
      </c>
      <c r="C59" s="147">
        <v>684.5</v>
      </c>
      <c r="D59" s="147">
        <v>26.1</v>
      </c>
      <c r="E59" s="147">
        <v>709.2</v>
      </c>
      <c r="F59" s="147">
        <v>104.6</v>
      </c>
      <c r="G59" s="147">
        <v>736.8</v>
      </c>
      <c r="H59" s="147">
        <v>55.8</v>
      </c>
    </row>
    <row r="60" spans="1:8" x14ac:dyDescent="0.25">
      <c r="A60" s="161">
        <v>52</v>
      </c>
      <c r="B60" s="92" t="s">
        <v>272</v>
      </c>
      <c r="C60" s="147">
        <v>277.62</v>
      </c>
      <c r="D60" s="147">
        <v>18.25</v>
      </c>
      <c r="E60" s="147">
        <v>288.72000000000003</v>
      </c>
      <c r="F60" s="147">
        <v>24.6</v>
      </c>
      <c r="G60" s="147">
        <v>299.98</v>
      </c>
      <c r="H60" s="147">
        <v>23.39</v>
      </c>
    </row>
    <row r="61" spans="1:8" x14ac:dyDescent="0.25">
      <c r="A61" s="161">
        <v>53</v>
      </c>
      <c r="B61" s="92" t="s">
        <v>56</v>
      </c>
      <c r="C61" s="147">
        <v>656.16</v>
      </c>
      <c r="D61" s="147">
        <v>87.3</v>
      </c>
      <c r="E61" s="147">
        <v>656.16</v>
      </c>
      <c r="F61" s="147">
        <v>90.06</v>
      </c>
      <c r="G61" s="147">
        <v>656.16</v>
      </c>
      <c r="H61" s="147">
        <v>109.53</v>
      </c>
    </row>
    <row r="62" spans="1:8" x14ac:dyDescent="0.25">
      <c r="A62" s="161">
        <v>54</v>
      </c>
      <c r="B62" s="92" t="s">
        <v>57</v>
      </c>
      <c r="C62" s="147">
        <v>0</v>
      </c>
      <c r="D62" s="147">
        <v>106.17</v>
      </c>
      <c r="E62" s="147">
        <v>0</v>
      </c>
      <c r="F62" s="147">
        <v>122.12</v>
      </c>
      <c r="G62" s="147">
        <v>0</v>
      </c>
      <c r="H62" s="147">
        <v>132.38999999999999</v>
      </c>
    </row>
    <row r="63" spans="1:8" x14ac:dyDescent="0.25">
      <c r="A63" s="161">
        <v>55</v>
      </c>
      <c r="B63" s="92" t="s">
        <v>58</v>
      </c>
      <c r="C63" s="147">
        <v>0</v>
      </c>
      <c r="D63" s="147">
        <v>35.840000000000003</v>
      </c>
      <c r="E63" s="147">
        <v>0</v>
      </c>
      <c r="F63" s="147">
        <v>54.12</v>
      </c>
      <c r="G63" s="147">
        <v>0</v>
      </c>
      <c r="H63" s="147">
        <v>103.19</v>
      </c>
    </row>
    <row r="64" spans="1:8" x14ac:dyDescent="0.25">
      <c r="A64" s="161">
        <v>56</v>
      </c>
      <c r="B64" s="92" t="s">
        <v>59</v>
      </c>
      <c r="C64" s="147">
        <v>0</v>
      </c>
      <c r="D64" s="147">
        <v>29.92</v>
      </c>
      <c r="E64" s="147">
        <v>0</v>
      </c>
      <c r="F64" s="147">
        <v>45.23</v>
      </c>
      <c r="G64" s="147">
        <v>0</v>
      </c>
      <c r="H64" s="147">
        <v>46.25</v>
      </c>
    </row>
    <row r="65" spans="1:8" x14ac:dyDescent="0.25">
      <c r="A65" s="161">
        <v>57</v>
      </c>
      <c r="B65" s="92" t="s">
        <v>60</v>
      </c>
      <c r="C65" s="147">
        <v>0</v>
      </c>
      <c r="D65" s="147">
        <v>28.12</v>
      </c>
      <c r="E65" s="147">
        <v>0</v>
      </c>
      <c r="F65" s="147">
        <v>127.49</v>
      </c>
      <c r="G65" s="147">
        <v>0</v>
      </c>
      <c r="H65" s="147">
        <v>68.53</v>
      </c>
    </row>
    <row r="66" spans="1:8" x14ac:dyDescent="0.25">
      <c r="A66" s="161">
        <v>58</v>
      </c>
      <c r="B66" s="92" t="s">
        <v>61</v>
      </c>
      <c r="C66" s="147">
        <v>0</v>
      </c>
      <c r="D66" s="147">
        <v>96.11</v>
      </c>
      <c r="E66" s="147">
        <v>0</v>
      </c>
      <c r="F66" s="147">
        <v>118.33</v>
      </c>
      <c r="G66" s="147">
        <v>0</v>
      </c>
      <c r="H66" s="147">
        <v>190</v>
      </c>
    </row>
    <row r="67" spans="1:8" x14ac:dyDescent="0.25">
      <c r="A67" s="161">
        <v>59</v>
      </c>
      <c r="B67" s="92" t="s">
        <v>62</v>
      </c>
      <c r="C67" s="147">
        <v>0</v>
      </c>
      <c r="D67" s="147">
        <v>53.8</v>
      </c>
      <c r="E67" s="147">
        <v>0</v>
      </c>
      <c r="F67" s="147">
        <v>117.36</v>
      </c>
      <c r="G67" s="147">
        <v>0</v>
      </c>
      <c r="H67" s="147">
        <v>54.51</v>
      </c>
    </row>
    <row r="68" spans="1:8" x14ac:dyDescent="0.25">
      <c r="A68" s="161">
        <v>60</v>
      </c>
      <c r="B68" s="92" t="s">
        <v>63</v>
      </c>
      <c r="C68" s="147">
        <v>0</v>
      </c>
      <c r="D68" s="147">
        <v>94.6</v>
      </c>
      <c r="E68" s="147">
        <v>0</v>
      </c>
      <c r="F68" s="147">
        <v>168.07</v>
      </c>
      <c r="G68" s="147">
        <v>0</v>
      </c>
      <c r="H68" s="147">
        <v>48.28</v>
      </c>
    </row>
    <row r="69" spans="1:8" x14ac:dyDescent="0.25">
      <c r="A69" s="161">
        <v>61</v>
      </c>
      <c r="B69" s="92" t="s">
        <v>64</v>
      </c>
      <c r="C69" s="147">
        <v>0</v>
      </c>
      <c r="D69" s="147">
        <v>67.86</v>
      </c>
      <c r="E69" s="147">
        <v>0</v>
      </c>
      <c r="F69" s="147">
        <v>67.28</v>
      </c>
      <c r="G69" s="147">
        <v>0</v>
      </c>
      <c r="H69" s="147">
        <v>156.79</v>
      </c>
    </row>
    <row r="70" spans="1:8" x14ac:dyDescent="0.25">
      <c r="A70" s="161">
        <v>62</v>
      </c>
      <c r="B70" s="92" t="s">
        <v>65</v>
      </c>
      <c r="C70" s="147">
        <v>0</v>
      </c>
      <c r="D70" s="147">
        <v>83.37</v>
      </c>
      <c r="E70" s="147">
        <v>0</v>
      </c>
      <c r="F70" s="147">
        <v>37.130000000000003</v>
      </c>
      <c r="G70" s="116">
        <v>0</v>
      </c>
      <c r="H70" s="147">
        <v>44.93</v>
      </c>
    </row>
    <row r="71" spans="1:8" x14ac:dyDescent="0.25">
      <c r="A71" s="161">
        <v>63</v>
      </c>
      <c r="B71" s="92" t="s">
        <v>66</v>
      </c>
      <c r="C71" s="147">
        <v>1394</v>
      </c>
      <c r="D71" s="147">
        <v>59.52</v>
      </c>
      <c r="E71" s="147">
        <v>1394</v>
      </c>
      <c r="F71" s="147">
        <v>59.72</v>
      </c>
      <c r="G71" s="116">
        <v>1394</v>
      </c>
      <c r="H71" s="147">
        <v>45.7</v>
      </c>
    </row>
    <row r="72" spans="1:8" x14ac:dyDescent="0.25">
      <c r="A72" s="161">
        <v>64</v>
      </c>
      <c r="B72" s="92" t="s">
        <v>67</v>
      </c>
      <c r="C72" s="147">
        <v>64.86</v>
      </c>
      <c r="D72" s="147">
        <v>34.4</v>
      </c>
      <c r="E72" s="147">
        <v>55.25</v>
      </c>
      <c r="F72" s="147">
        <v>55.25</v>
      </c>
      <c r="G72" s="116">
        <v>26.27</v>
      </c>
      <c r="H72" s="147">
        <v>26.27</v>
      </c>
    </row>
    <row r="73" spans="1:8" x14ac:dyDescent="0.25">
      <c r="A73" s="161">
        <v>65</v>
      </c>
      <c r="B73" s="92" t="s">
        <v>68</v>
      </c>
      <c r="C73" s="147">
        <v>0</v>
      </c>
      <c r="D73" s="147">
        <v>46.44</v>
      </c>
      <c r="E73" s="147">
        <v>0</v>
      </c>
      <c r="F73" s="147">
        <v>93.96</v>
      </c>
      <c r="G73" s="116">
        <v>0</v>
      </c>
      <c r="H73" s="147">
        <v>51.4</v>
      </c>
    </row>
    <row r="74" spans="1:8" x14ac:dyDescent="0.25">
      <c r="A74" s="161">
        <v>66</v>
      </c>
      <c r="B74" s="92" t="s">
        <v>69</v>
      </c>
      <c r="C74" s="147">
        <v>0</v>
      </c>
      <c r="D74" s="147">
        <v>25.46</v>
      </c>
      <c r="E74" s="147">
        <v>0</v>
      </c>
      <c r="F74" s="147">
        <v>90.32</v>
      </c>
      <c r="G74" s="116">
        <v>0</v>
      </c>
      <c r="H74" s="147">
        <v>104.49</v>
      </c>
    </row>
    <row r="75" spans="1:8" x14ac:dyDescent="0.25">
      <c r="A75" s="161">
        <v>67</v>
      </c>
      <c r="B75" s="92" t="s">
        <v>70</v>
      </c>
      <c r="C75" s="147">
        <v>0</v>
      </c>
      <c r="D75" s="147">
        <v>45.29</v>
      </c>
      <c r="E75" s="147">
        <v>0</v>
      </c>
      <c r="F75" s="147">
        <v>75.03</v>
      </c>
      <c r="G75" s="116">
        <v>0</v>
      </c>
      <c r="H75" s="147">
        <v>110.65</v>
      </c>
    </row>
    <row r="76" spans="1:8" x14ac:dyDescent="0.25">
      <c r="A76" s="161">
        <v>68</v>
      </c>
      <c r="B76" s="92" t="s">
        <v>71</v>
      </c>
      <c r="C76" s="147">
        <v>0</v>
      </c>
      <c r="D76" s="147">
        <v>44.75</v>
      </c>
      <c r="E76" s="147">
        <v>0</v>
      </c>
      <c r="F76" s="147">
        <v>106.64</v>
      </c>
      <c r="G76" s="116">
        <v>0</v>
      </c>
      <c r="H76" s="147">
        <v>103.59</v>
      </c>
    </row>
    <row r="77" spans="1:8" x14ac:dyDescent="0.25">
      <c r="A77" s="161">
        <v>69</v>
      </c>
      <c r="B77" s="92" t="s">
        <v>72</v>
      </c>
      <c r="C77" s="147">
        <v>0</v>
      </c>
      <c r="D77" s="147">
        <v>58.11</v>
      </c>
      <c r="E77" s="147">
        <v>0</v>
      </c>
      <c r="F77" s="147">
        <v>67.31</v>
      </c>
      <c r="G77" s="147">
        <v>0</v>
      </c>
      <c r="H77" s="147">
        <v>61.72</v>
      </c>
    </row>
    <row r="78" spans="1:8" x14ac:dyDescent="0.25">
      <c r="A78" s="161">
        <v>70</v>
      </c>
      <c r="B78" s="92" t="s">
        <v>73</v>
      </c>
      <c r="C78" s="147">
        <v>0</v>
      </c>
      <c r="D78" s="147">
        <v>81.67</v>
      </c>
      <c r="E78" s="147">
        <v>0</v>
      </c>
      <c r="F78" s="147">
        <v>110.66</v>
      </c>
      <c r="G78" s="147">
        <v>0</v>
      </c>
      <c r="H78" s="147">
        <v>24.84</v>
      </c>
    </row>
    <row r="79" spans="1:8" x14ac:dyDescent="0.25">
      <c r="A79" s="161">
        <v>71</v>
      </c>
      <c r="B79" s="92" t="s">
        <v>74</v>
      </c>
      <c r="C79" s="147">
        <v>0</v>
      </c>
      <c r="D79" s="147">
        <v>48.78</v>
      </c>
      <c r="E79" s="147">
        <v>0</v>
      </c>
      <c r="F79" s="147">
        <v>48.22</v>
      </c>
      <c r="G79" s="147">
        <v>0</v>
      </c>
      <c r="H79" s="147">
        <v>52.17</v>
      </c>
    </row>
    <row r="80" spans="1:8" x14ac:dyDescent="0.25">
      <c r="A80" s="161">
        <v>72</v>
      </c>
      <c r="B80" s="92" t="s">
        <v>75</v>
      </c>
      <c r="C80" s="147">
        <v>1394</v>
      </c>
      <c r="D80" s="147">
        <v>42.98</v>
      </c>
      <c r="E80" s="147">
        <v>1394</v>
      </c>
      <c r="F80" s="147">
        <v>101.77</v>
      </c>
      <c r="G80" s="147">
        <v>1394</v>
      </c>
      <c r="H80" s="147">
        <v>83.6</v>
      </c>
    </row>
    <row r="81" spans="1:8" x14ac:dyDescent="0.25">
      <c r="A81" s="161">
        <v>73</v>
      </c>
      <c r="B81" s="92" t="s">
        <v>76</v>
      </c>
      <c r="C81" s="147">
        <v>0</v>
      </c>
      <c r="D81" s="147">
        <v>71.599999999999994</v>
      </c>
      <c r="E81" s="147">
        <v>0</v>
      </c>
      <c r="F81" s="147">
        <v>72</v>
      </c>
      <c r="G81" s="147">
        <v>0</v>
      </c>
      <c r="H81" s="147">
        <v>54.4</v>
      </c>
    </row>
    <row r="82" spans="1:8" x14ac:dyDescent="0.25">
      <c r="A82" s="161">
        <v>74</v>
      </c>
      <c r="B82" s="92" t="s">
        <v>77</v>
      </c>
      <c r="C82" s="147">
        <v>0</v>
      </c>
      <c r="D82" s="147">
        <v>80.819999999999993</v>
      </c>
      <c r="E82" s="147">
        <v>0</v>
      </c>
      <c r="F82" s="147">
        <v>51.87</v>
      </c>
      <c r="G82" s="147">
        <v>0</v>
      </c>
      <c r="H82" s="147">
        <v>69.650000000000006</v>
      </c>
    </row>
    <row r="83" spans="1:8" x14ac:dyDescent="0.25">
      <c r="A83" s="161">
        <v>75</v>
      </c>
      <c r="B83" s="112" t="s">
        <v>78</v>
      </c>
      <c r="C83" s="147">
        <v>0</v>
      </c>
      <c r="D83" s="147">
        <v>99.76</v>
      </c>
      <c r="E83" s="147">
        <v>0</v>
      </c>
      <c r="F83" s="147">
        <v>108.3</v>
      </c>
      <c r="G83" s="147">
        <v>0</v>
      </c>
      <c r="H83" s="147">
        <v>202.71</v>
      </c>
    </row>
    <row r="84" spans="1:8" x14ac:dyDescent="0.25">
      <c r="A84" s="161">
        <v>76</v>
      </c>
      <c r="B84" s="92" t="s">
        <v>79</v>
      </c>
      <c r="C84" s="147">
        <v>0</v>
      </c>
      <c r="D84" s="147">
        <v>81.03</v>
      </c>
      <c r="E84" s="147">
        <v>0</v>
      </c>
      <c r="F84" s="147">
        <v>75.34</v>
      </c>
      <c r="G84" s="147">
        <v>0</v>
      </c>
      <c r="H84" s="147">
        <v>54.39</v>
      </c>
    </row>
    <row r="85" spans="1:8" x14ac:dyDescent="0.25">
      <c r="A85" s="161">
        <v>77</v>
      </c>
      <c r="B85" s="112" t="s">
        <v>80</v>
      </c>
      <c r="C85" s="147">
        <v>0</v>
      </c>
      <c r="D85" s="147">
        <v>49.38</v>
      </c>
      <c r="E85" s="147">
        <v>0</v>
      </c>
      <c r="F85" s="147">
        <v>37.11</v>
      </c>
      <c r="G85" s="147">
        <v>0</v>
      </c>
      <c r="H85" s="147">
        <v>59.62</v>
      </c>
    </row>
    <row r="86" spans="1:8" x14ac:dyDescent="0.25">
      <c r="A86" s="161">
        <v>78</v>
      </c>
      <c r="B86" s="92" t="s">
        <v>81</v>
      </c>
      <c r="C86" s="147">
        <v>0</v>
      </c>
      <c r="D86" s="147">
        <v>251.82</v>
      </c>
      <c r="E86" s="147">
        <v>0</v>
      </c>
      <c r="F86" s="147">
        <v>837.33</v>
      </c>
      <c r="G86" s="147">
        <v>0</v>
      </c>
      <c r="H86" s="147">
        <v>31.19</v>
      </c>
    </row>
    <row r="87" spans="1:8" x14ac:dyDescent="0.25">
      <c r="A87" s="161">
        <v>79</v>
      </c>
      <c r="B87" s="112" t="s">
        <v>82</v>
      </c>
      <c r="C87" s="147">
        <v>0</v>
      </c>
      <c r="D87" s="147">
        <v>11.67</v>
      </c>
      <c r="E87" s="147">
        <v>0</v>
      </c>
      <c r="F87" s="147">
        <v>54.59</v>
      </c>
      <c r="G87" s="147">
        <v>0</v>
      </c>
      <c r="H87" s="147">
        <v>11.07</v>
      </c>
    </row>
    <row r="88" spans="1:8" x14ac:dyDescent="0.25">
      <c r="A88" s="161">
        <v>80</v>
      </c>
      <c r="B88" s="92" t="s">
        <v>83</v>
      </c>
      <c r="C88" s="147">
        <v>0</v>
      </c>
      <c r="D88" s="147">
        <v>918</v>
      </c>
      <c r="E88" s="147">
        <v>0</v>
      </c>
      <c r="F88" s="147">
        <v>1171.18</v>
      </c>
      <c r="G88" s="147">
        <v>0</v>
      </c>
      <c r="H88" s="147">
        <v>1989.8</v>
      </c>
    </row>
    <row r="89" spans="1:8" x14ac:dyDescent="0.25">
      <c r="A89" s="161">
        <v>81</v>
      </c>
      <c r="B89" s="92" t="s">
        <v>84</v>
      </c>
      <c r="C89" s="147">
        <v>0</v>
      </c>
      <c r="D89" s="147">
        <v>779.98</v>
      </c>
      <c r="E89" s="147">
        <v>0</v>
      </c>
      <c r="F89" s="147">
        <v>1347.83</v>
      </c>
      <c r="G89" s="147">
        <v>0</v>
      </c>
      <c r="H89" s="147">
        <v>1557.05</v>
      </c>
    </row>
    <row r="90" spans="1:8" x14ac:dyDescent="0.25">
      <c r="A90" s="161">
        <v>82</v>
      </c>
      <c r="B90" s="92" t="s">
        <v>85</v>
      </c>
      <c r="C90" s="147">
        <v>0</v>
      </c>
      <c r="D90" s="147">
        <v>1244.53</v>
      </c>
      <c r="E90" s="147">
        <v>0</v>
      </c>
      <c r="F90" s="147">
        <v>3876.14</v>
      </c>
      <c r="G90" s="147">
        <v>0</v>
      </c>
      <c r="H90" s="147">
        <v>5398.3</v>
      </c>
    </row>
    <row r="91" spans="1:8" x14ac:dyDescent="0.25">
      <c r="A91" s="161">
        <v>83</v>
      </c>
      <c r="B91" s="92" t="s">
        <v>86</v>
      </c>
      <c r="C91" s="147">
        <v>0</v>
      </c>
      <c r="D91" s="147">
        <v>945.34</v>
      </c>
      <c r="E91" s="147">
        <v>0</v>
      </c>
      <c r="F91" s="147">
        <v>465.99</v>
      </c>
      <c r="G91" s="147">
        <v>0</v>
      </c>
      <c r="H91" s="147">
        <v>114.94</v>
      </c>
    </row>
    <row r="92" spans="1:8" x14ac:dyDescent="0.25">
      <c r="A92" s="161">
        <v>84</v>
      </c>
      <c r="B92" s="92" t="s">
        <v>87</v>
      </c>
      <c r="C92" s="147">
        <v>0</v>
      </c>
      <c r="D92" s="147">
        <v>1841.59</v>
      </c>
      <c r="E92" s="147">
        <v>0</v>
      </c>
      <c r="F92" s="147">
        <v>2841.09</v>
      </c>
      <c r="G92" s="147">
        <v>0</v>
      </c>
      <c r="H92" s="147">
        <v>2811.47</v>
      </c>
    </row>
    <row r="93" spans="1:8" x14ac:dyDescent="0.25">
      <c r="A93" s="161">
        <v>85</v>
      </c>
      <c r="B93" s="92" t="s">
        <v>88</v>
      </c>
      <c r="C93" s="147">
        <v>0</v>
      </c>
      <c r="D93" s="147">
        <v>391.53</v>
      </c>
      <c r="E93" s="147">
        <v>0</v>
      </c>
      <c r="F93" s="147">
        <v>614.69000000000005</v>
      </c>
      <c r="G93" s="147">
        <v>0</v>
      </c>
      <c r="H93" s="147">
        <v>384.57</v>
      </c>
    </row>
    <row r="94" spans="1:8" x14ac:dyDescent="0.25">
      <c r="A94" s="161">
        <v>86</v>
      </c>
      <c r="B94" s="92" t="s">
        <v>89</v>
      </c>
      <c r="C94" s="147">
        <v>0</v>
      </c>
      <c r="D94" s="147">
        <v>845</v>
      </c>
      <c r="E94" s="147">
        <v>0</v>
      </c>
      <c r="F94" s="147">
        <v>2518.88</v>
      </c>
      <c r="G94" s="147">
        <v>0</v>
      </c>
      <c r="H94" s="147">
        <v>5725.48</v>
      </c>
    </row>
    <row r="95" spans="1:8" x14ac:dyDescent="0.25">
      <c r="A95" s="161">
        <v>87</v>
      </c>
      <c r="B95" s="92" t="s">
        <v>90</v>
      </c>
      <c r="C95" s="147">
        <v>0</v>
      </c>
      <c r="D95" s="147">
        <v>652.91</v>
      </c>
      <c r="E95" s="147">
        <v>0</v>
      </c>
      <c r="F95" s="147">
        <v>2555.0700000000002</v>
      </c>
      <c r="G95" s="147">
        <v>0</v>
      </c>
      <c r="H95" s="147">
        <v>1989.02</v>
      </c>
    </row>
    <row r="96" spans="1:8" x14ac:dyDescent="0.25">
      <c r="A96" s="161">
        <v>88</v>
      </c>
      <c r="B96" s="92" t="s">
        <v>91</v>
      </c>
      <c r="C96" s="147">
        <v>0</v>
      </c>
      <c r="D96" s="147">
        <v>2140.11</v>
      </c>
      <c r="E96" s="147">
        <v>0</v>
      </c>
      <c r="F96" s="147">
        <v>9496.69</v>
      </c>
      <c r="G96" s="147">
        <v>0</v>
      </c>
      <c r="H96" s="147">
        <v>3080.22</v>
      </c>
    </row>
    <row r="97" spans="1:8" x14ac:dyDescent="0.25">
      <c r="A97" s="161">
        <v>89</v>
      </c>
      <c r="B97" s="92" t="s">
        <v>92</v>
      </c>
      <c r="C97" s="147">
        <v>0</v>
      </c>
      <c r="D97" s="147">
        <v>497.39</v>
      </c>
      <c r="E97" s="147">
        <v>0</v>
      </c>
      <c r="F97" s="147">
        <v>0</v>
      </c>
      <c r="G97" s="147">
        <v>0</v>
      </c>
      <c r="H97" s="147">
        <v>533.38</v>
      </c>
    </row>
    <row r="98" spans="1:8" x14ac:dyDescent="0.25">
      <c r="A98" s="161">
        <v>90</v>
      </c>
      <c r="B98" s="92" t="s">
        <v>93</v>
      </c>
      <c r="C98" s="147">
        <v>0</v>
      </c>
      <c r="D98" s="147">
        <v>749.72</v>
      </c>
      <c r="E98" s="147">
        <v>0</v>
      </c>
      <c r="F98" s="147">
        <v>2850</v>
      </c>
      <c r="G98" s="147">
        <v>0</v>
      </c>
      <c r="H98" s="147">
        <v>2347.5500000000002</v>
      </c>
    </row>
    <row r="99" spans="1:8" x14ac:dyDescent="0.25">
      <c r="A99" s="161">
        <v>91</v>
      </c>
      <c r="B99" s="92" t="s">
        <v>94</v>
      </c>
      <c r="C99" s="147">
        <v>0</v>
      </c>
      <c r="D99" s="147">
        <v>104.75</v>
      </c>
      <c r="E99" s="147">
        <v>0</v>
      </c>
      <c r="F99" s="147">
        <v>346.49</v>
      </c>
      <c r="G99" s="147">
        <v>0</v>
      </c>
      <c r="H99" s="147">
        <v>382.62</v>
      </c>
    </row>
    <row r="100" spans="1:8" x14ac:dyDescent="0.25">
      <c r="A100" s="161">
        <v>92</v>
      </c>
      <c r="B100" s="92" t="s">
        <v>95</v>
      </c>
      <c r="C100" s="147">
        <v>0</v>
      </c>
      <c r="D100" s="147">
        <v>1571</v>
      </c>
      <c r="E100" s="147">
        <v>0</v>
      </c>
      <c r="F100" s="147">
        <v>724</v>
      </c>
      <c r="G100" s="147">
        <v>0</v>
      </c>
      <c r="H100" s="147">
        <v>346.5</v>
      </c>
    </row>
    <row r="101" spans="1:8" x14ac:dyDescent="0.25">
      <c r="A101" s="161">
        <v>93</v>
      </c>
      <c r="B101" s="92" t="s">
        <v>96</v>
      </c>
      <c r="C101" s="147">
        <v>0</v>
      </c>
      <c r="D101" s="147">
        <v>2216.1799999999998</v>
      </c>
      <c r="E101" s="147">
        <v>0</v>
      </c>
      <c r="F101" s="147">
        <v>2659.9</v>
      </c>
      <c r="G101" s="147">
        <v>0</v>
      </c>
      <c r="H101" s="147">
        <v>3238.14</v>
      </c>
    </row>
    <row r="102" spans="1:8" x14ac:dyDescent="0.25">
      <c r="A102" s="161">
        <v>94</v>
      </c>
      <c r="B102" s="92" t="s">
        <v>97</v>
      </c>
      <c r="C102" s="147">
        <v>0</v>
      </c>
      <c r="D102" s="147">
        <v>1231.21</v>
      </c>
      <c r="E102" s="147">
        <v>0</v>
      </c>
      <c r="F102" s="147">
        <v>61</v>
      </c>
      <c r="G102" s="147">
        <v>0</v>
      </c>
      <c r="H102" s="147">
        <v>43.2</v>
      </c>
    </row>
    <row r="103" spans="1:8" x14ac:dyDescent="0.25">
      <c r="A103" s="161">
        <v>95</v>
      </c>
      <c r="B103" s="92" t="s">
        <v>99</v>
      </c>
      <c r="C103" s="147">
        <v>0</v>
      </c>
      <c r="D103" s="147">
        <v>65.91</v>
      </c>
      <c r="E103" s="147">
        <v>0</v>
      </c>
      <c r="F103" s="147">
        <v>115.28</v>
      </c>
      <c r="G103" s="147">
        <v>0</v>
      </c>
      <c r="H103" s="147">
        <v>183.5</v>
      </c>
    </row>
    <row r="104" spans="1:8" x14ac:dyDescent="0.25">
      <c r="A104" s="161">
        <v>96</v>
      </c>
      <c r="B104" s="92" t="s">
        <v>216</v>
      </c>
      <c r="C104" s="147">
        <v>0</v>
      </c>
      <c r="D104" s="147">
        <v>244.58</v>
      </c>
      <c r="E104" s="147">
        <v>0</v>
      </c>
      <c r="F104" s="147">
        <v>355.26</v>
      </c>
      <c r="G104" s="147">
        <v>0</v>
      </c>
      <c r="H104" s="147">
        <v>521.73</v>
      </c>
    </row>
    <row r="105" spans="1:8" x14ac:dyDescent="0.25">
      <c r="A105" s="161">
        <v>97</v>
      </c>
      <c r="B105" s="92" t="s">
        <v>217</v>
      </c>
      <c r="C105" s="147">
        <v>0</v>
      </c>
      <c r="D105" s="147">
        <v>74.099999999999994</v>
      </c>
      <c r="E105" s="147">
        <v>0</v>
      </c>
      <c r="F105" s="147">
        <v>17.100000000000001</v>
      </c>
      <c r="G105" s="147">
        <v>0</v>
      </c>
      <c r="H105" s="147">
        <v>74.7</v>
      </c>
    </row>
    <row r="106" spans="1:8" x14ac:dyDescent="0.25">
      <c r="A106" s="161">
        <v>98</v>
      </c>
      <c r="B106" s="92" t="s">
        <v>218</v>
      </c>
      <c r="C106" s="147">
        <v>0</v>
      </c>
      <c r="D106" s="147">
        <v>77.95</v>
      </c>
      <c r="E106" s="147">
        <v>0</v>
      </c>
      <c r="F106" s="147">
        <v>1342.36</v>
      </c>
      <c r="G106" s="147">
        <v>0</v>
      </c>
      <c r="H106" s="147">
        <v>234.72</v>
      </c>
    </row>
    <row r="107" spans="1:8" x14ac:dyDescent="0.25">
      <c r="A107" s="161">
        <v>99</v>
      </c>
      <c r="B107" s="92" t="s">
        <v>103</v>
      </c>
      <c r="C107" s="147">
        <v>0</v>
      </c>
      <c r="D107" s="147">
        <v>128.5</v>
      </c>
      <c r="E107" s="147">
        <v>0</v>
      </c>
      <c r="F107" s="147">
        <v>146.94</v>
      </c>
      <c r="G107" s="147">
        <v>0</v>
      </c>
      <c r="H107" s="147">
        <v>69.94</v>
      </c>
    </row>
    <row r="108" spans="1:8" x14ac:dyDescent="0.25">
      <c r="A108" s="161">
        <v>100</v>
      </c>
      <c r="B108" s="92" t="s">
        <v>104</v>
      </c>
      <c r="C108" s="147">
        <v>0</v>
      </c>
      <c r="D108" s="147">
        <v>59.97</v>
      </c>
      <c r="E108" s="147">
        <v>0</v>
      </c>
      <c r="F108" s="147">
        <v>71.44</v>
      </c>
      <c r="G108" s="147">
        <v>0</v>
      </c>
      <c r="H108" s="147">
        <v>146.33000000000001</v>
      </c>
    </row>
    <row r="109" spans="1:8" x14ac:dyDescent="0.25">
      <c r="A109" s="161">
        <v>101</v>
      </c>
      <c r="B109" s="92" t="s">
        <v>105</v>
      </c>
      <c r="C109" s="147">
        <v>0</v>
      </c>
      <c r="D109" s="147">
        <v>35.1</v>
      </c>
      <c r="E109" s="147">
        <v>0</v>
      </c>
      <c r="F109" s="147">
        <v>48.38</v>
      </c>
      <c r="G109" s="147">
        <v>0</v>
      </c>
      <c r="H109" s="147">
        <v>43.18</v>
      </c>
    </row>
    <row r="110" spans="1:8" x14ac:dyDescent="0.25">
      <c r="A110" s="161">
        <v>102</v>
      </c>
      <c r="B110" s="92" t="s">
        <v>106</v>
      </c>
      <c r="C110" s="147">
        <v>0</v>
      </c>
      <c r="D110" s="147">
        <v>32.76</v>
      </c>
      <c r="E110" s="147">
        <v>0</v>
      </c>
      <c r="F110" s="147">
        <v>33.97</v>
      </c>
      <c r="G110" s="147">
        <v>0</v>
      </c>
      <c r="H110" s="147">
        <v>64.239999999999995</v>
      </c>
    </row>
    <row r="111" spans="1:8" x14ac:dyDescent="0.25">
      <c r="A111" s="161">
        <v>103</v>
      </c>
      <c r="B111" s="92" t="s">
        <v>107</v>
      </c>
      <c r="C111" s="147">
        <v>0</v>
      </c>
      <c r="D111" s="147">
        <v>175.27</v>
      </c>
      <c r="E111" s="147">
        <v>0</v>
      </c>
      <c r="F111" s="147">
        <v>51.1</v>
      </c>
      <c r="G111" s="147">
        <v>0</v>
      </c>
      <c r="H111" s="147">
        <v>62.46</v>
      </c>
    </row>
    <row r="112" spans="1:8" x14ac:dyDescent="0.25">
      <c r="A112" s="161">
        <v>104</v>
      </c>
      <c r="B112" s="92" t="s">
        <v>108</v>
      </c>
      <c r="C112" s="147">
        <v>0</v>
      </c>
      <c r="D112" s="147">
        <v>30.58</v>
      </c>
      <c r="E112" s="147">
        <v>0</v>
      </c>
      <c r="F112" s="147">
        <v>63.86</v>
      </c>
      <c r="G112" s="147">
        <v>0</v>
      </c>
      <c r="H112" s="147">
        <v>50.69</v>
      </c>
    </row>
    <row r="113" spans="1:8" x14ac:dyDescent="0.25">
      <c r="A113" s="161">
        <v>105</v>
      </c>
      <c r="B113" s="92" t="s">
        <v>109</v>
      </c>
      <c r="C113" s="147">
        <v>0</v>
      </c>
      <c r="D113" s="147">
        <v>33</v>
      </c>
      <c r="E113" s="147">
        <v>0</v>
      </c>
      <c r="F113" s="147">
        <v>26.65</v>
      </c>
      <c r="G113" s="147">
        <v>0</v>
      </c>
      <c r="H113" s="147">
        <v>56.02</v>
      </c>
    </row>
    <row r="114" spans="1:8" x14ac:dyDescent="0.25">
      <c r="A114" s="161">
        <v>106</v>
      </c>
      <c r="B114" s="92" t="s">
        <v>110</v>
      </c>
      <c r="C114" s="147">
        <v>0</v>
      </c>
      <c r="D114" s="147">
        <v>50.46</v>
      </c>
      <c r="E114" s="147">
        <v>0</v>
      </c>
      <c r="F114" s="147">
        <v>54.49</v>
      </c>
      <c r="G114" s="147">
        <v>0</v>
      </c>
      <c r="H114" s="147">
        <v>115.41</v>
      </c>
    </row>
    <row r="115" spans="1:8" x14ac:dyDescent="0.25">
      <c r="A115" s="161">
        <v>107</v>
      </c>
      <c r="B115" s="92" t="s">
        <v>111</v>
      </c>
      <c r="C115" s="147">
        <v>0</v>
      </c>
      <c r="D115" s="147">
        <v>72.08</v>
      </c>
      <c r="E115" s="147">
        <v>0</v>
      </c>
      <c r="F115" s="147">
        <v>41.33</v>
      </c>
      <c r="G115" s="147">
        <v>0</v>
      </c>
      <c r="H115" s="147">
        <v>70.59</v>
      </c>
    </row>
    <row r="116" spans="1:8" x14ac:dyDescent="0.25">
      <c r="A116" s="161">
        <v>108</v>
      </c>
      <c r="B116" s="92" t="s">
        <v>112</v>
      </c>
      <c r="C116" s="147">
        <v>0</v>
      </c>
      <c r="D116" s="147">
        <v>55.08</v>
      </c>
      <c r="E116" s="147">
        <v>0</v>
      </c>
      <c r="F116" s="147">
        <v>46.25</v>
      </c>
      <c r="G116" s="147">
        <v>0</v>
      </c>
      <c r="H116" s="147">
        <v>214.28</v>
      </c>
    </row>
    <row r="117" spans="1:8" x14ac:dyDescent="0.25">
      <c r="A117" s="161">
        <v>109</v>
      </c>
      <c r="B117" s="92" t="s">
        <v>113</v>
      </c>
      <c r="C117" s="147">
        <v>0</v>
      </c>
      <c r="D117" s="147">
        <v>68.05</v>
      </c>
      <c r="E117" s="147">
        <v>0</v>
      </c>
      <c r="F117" s="147">
        <v>321.51</v>
      </c>
      <c r="G117" s="147">
        <v>0</v>
      </c>
      <c r="H117" s="147">
        <v>5708.73</v>
      </c>
    </row>
    <row r="118" spans="1:8" x14ac:dyDescent="0.25">
      <c r="A118" s="161">
        <v>110</v>
      </c>
      <c r="B118" s="92" t="s">
        <v>365</v>
      </c>
      <c r="C118" s="147">
        <v>0</v>
      </c>
      <c r="D118" s="147">
        <v>287.64999999999998</v>
      </c>
      <c r="E118" s="147">
        <v>921.2</v>
      </c>
      <c r="F118" s="147">
        <v>294.55</v>
      </c>
      <c r="G118" s="147">
        <v>921.2</v>
      </c>
      <c r="H118" s="147">
        <v>308.60000000000002</v>
      </c>
    </row>
    <row r="119" spans="1:8" x14ac:dyDescent="0.25">
      <c r="A119" s="161">
        <v>111</v>
      </c>
      <c r="B119" s="92" t="s">
        <v>366</v>
      </c>
      <c r="C119" s="147">
        <v>0</v>
      </c>
      <c r="D119" s="147">
        <v>42.512</v>
      </c>
      <c r="E119" s="147">
        <v>0</v>
      </c>
      <c r="F119" s="147">
        <v>47.973999999999997</v>
      </c>
      <c r="G119" s="147">
        <v>0</v>
      </c>
      <c r="H119" s="147">
        <v>97.888999999999996</v>
      </c>
    </row>
    <row r="120" spans="1:8" x14ac:dyDescent="0.25">
      <c r="A120" s="161">
        <v>112</v>
      </c>
      <c r="B120" s="92" t="s">
        <v>117</v>
      </c>
      <c r="C120" s="147">
        <v>0</v>
      </c>
      <c r="D120" s="147">
        <v>46.34</v>
      </c>
      <c r="E120" s="147">
        <v>0</v>
      </c>
      <c r="F120" s="147">
        <v>21.33</v>
      </c>
      <c r="G120" s="147">
        <v>0</v>
      </c>
      <c r="H120" s="147">
        <v>55.64</v>
      </c>
    </row>
    <row r="121" spans="1:8" x14ac:dyDescent="0.25">
      <c r="A121" s="161">
        <v>113</v>
      </c>
      <c r="B121" s="92" t="s">
        <v>118</v>
      </c>
      <c r="C121" s="147">
        <v>0</v>
      </c>
      <c r="D121" s="147">
        <v>62.68</v>
      </c>
      <c r="E121" s="147">
        <v>0</v>
      </c>
      <c r="F121" s="147">
        <v>42.85</v>
      </c>
      <c r="G121" s="147">
        <v>0</v>
      </c>
      <c r="H121" s="147">
        <v>32.4</v>
      </c>
    </row>
    <row r="122" spans="1:8" x14ac:dyDescent="0.25">
      <c r="A122" s="161">
        <v>114</v>
      </c>
      <c r="B122" s="92" t="s">
        <v>369</v>
      </c>
      <c r="C122" s="147">
        <v>0</v>
      </c>
      <c r="D122" s="147">
        <v>16.53</v>
      </c>
      <c r="E122" s="147">
        <v>0</v>
      </c>
      <c r="F122" s="147">
        <v>9.01</v>
      </c>
      <c r="G122" s="147">
        <v>0</v>
      </c>
      <c r="H122" s="147">
        <v>25.96</v>
      </c>
    </row>
    <row r="123" spans="1:8" x14ac:dyDescent="0.25">
      <c r="A123" s="161">
        <v>115</v>
      </c>
      <c r="B123" s="92" t="s">
        <v>370</v>
      </c>
      <c r="C123" s="147">
        <v>0</v>
      </c>
      <c r="D123" s="147">
        <v>18.736999999999998</v>
      </c>
      <c r="E123" s="147">
        <v>0</v>
      </c>
      <c r="F123" s="147">
        <v>18.762</v>
      </c>
      <c r="G123" s="147">
        <v>0</v>
      </c>
      <c r="H123" s="147">
        <v>27.343</v>
      </c>
    </row>
    <row r="124" spans="1:8" x14ac:dyDescent="0.25">
      <c r="A124" s="161">
        <v>116</v>
      </c>
      <c r="B124" s="92" t="s">
        <v>470</v>
      </c>
      <c r="C124" s="147">
        <v>0</v>
      </c>
      <c r="D124" s="147">
        <v>56.27</v>
      </c>
      <c r="E124" s="147">
        <v>0</v>
      </c>
      <c r="F124" s="147">
        <v>0</v>
      </c>
      <c r="G124" s="147">
        <v>0</v>
      </c>
      <c r="H124" s="147">
        <v>124.6</v>
      </c>
    </row>
    <row r="125" spans="1:8" x14ac:dyDescent="0.25">
      <c r="A125" s="161">
        <v>117</v>
      </c>
      <c r="B125" s="92" t="s">
        <v>372</v>
      </c>
      <c r="C125" s="147">
        <v>0</v>
      </c>
      <c r="D125" s="147">
        <v>221.08</v>
      </c>
      <c r="E125" s="147">
        <v>0</v>
      </c>
      <c r="F125" s="147">
        <v>169.86</v>
      </c>
      <c r="G125" s="147">
        <v>0</v>
      </c>
      <c r="H125" s="147">
        <v>189.87</v>
      </c>
    </row>
    <row r="126" spans="1:8" x14ac:dyDescent="0.25">
      <c r="A126" s="161">
        <v>118</v>
      </c>
      <c r="B126" s="92" t="s">
        <v>373</v>
      </c>
      <c r="C126" s="147">
        <v>0</v>
      </c>
      <c r="D126" s="147">
        <v>80.47</v>
      </c>
      <c r="E126" s="147">
        <v>0</v>
      </c>
      <c r="F126" s="147">
        <v>103.24</v>
      </c>
      <c r="G126" s="147">
        <v>0</v>
      </c>
      <c r="H126" s="147">
        <v>169.31</v>
      </c>
    </row>
    <row r="127" spans="1:8" x14ac:dyDescent="0.25">
      <c r="A127" s="161">
        <v>119</v>
      </c>
      <c r="B127" s="92" t="s">
        <v>426</v>
      </c>
      <c r="C127" s="147">
        <v>0</v>
      </c>
      <c r="D127" s="147">
        <v>19.8</v>
      </c>
      <c r="E127" s="147">
        <v>0</v>
      </c>
      <c r="F127" s="147">
        <v>39.6</v>
      </c>
      <c r="G127" s="147">
        <v>0</v>
      </c>
      <c r="H127" s="147">
        <v>31.68</v>
      </c>
    </row>
    <row r="128" spans="1:8" ht="30" x14ac:dyDescent="0.25">
      <c r="A128" s="162">
        <v>120</v>
      </c>
      <c r="B128" s="159" t="s">
        <v>299</v>
      </c>
      <c r="C128" s="147">
        <v>0</v>
      </c>
      <c r="D128" s="147">
        <v>0.17</v>
      </c>
      <c r="E128" s="147">
        <v>0</v>
      </c>
      <c r="F128" s="147">
        <v>0.18</v>
      </c>
      <c r="G128" s="147">
        <v>0</v>
      </c>
      <c r="H128" s="147">
        <v>0.22</v>
      </c>
    </row>
    <row r="129" spans="1:8" x14ac:dyDescent="0.25">
      <c r="A129" s="161">
        <v>121</v>
      </c>
      <c r="B129" s="92" t="s">
        <v>300</v>
      </c>
      <c r="C129" s="147">
        <v>0</v>
      </c>
      <c r="D129" s="147">
        <v>21.19</v>
      </c>
      <c r="E129" s="147">
        <v>0</v>
      </c>
      <c r="F129" s="147">
        <v>30.72</v>
      </c>
      <c r="G129" s="147">
        <v>0</v>
      </c>
      <c r="H129" s="147">
        <v>55.71</v>
      </c>
    </row>
    <row r="130" spans="1:8" x14ac:dyDescent="0.25">
      <c r="A130" s="161">
        <v>122</v>
      </c>
      <c r="B130" s="92" t="s">
        <v>301</v>
      </c>
      <c r="C130" s="147">
        <v>0</v>
      </c>
      <c r="D130" s="147">
        <v>0.08</v>
      </c>
      <c r="E130" s="147">
        <v>0</v>
      </c>
      <c r="F130" s="147">
        <v>0.1</v>
      </c>
      <c r="G130" s="147">
        <v>0</v>
      </c>
      <c r="H130" s="147">
        <v>0.19</v>
      </c>
    </row>
    <row r="131" spans="1:8" x14ac:dyDescent="0.25">
      <c r="A131" s="161">
        <v>123</v>
      </c>
      <c r="B131" s="92" t="s">
        <v>302</v>
      </c>
      <c r="C131" s="147">
        <v>0</v>
      </c>
      <c r="D131" s="147">
        <v>118.7</v>
      </c>
      <c r="E131" s="147">
        <v>0</v>
      </c>
      <c r="F131" s="147">
        <v>157.80000000000001</v>
      </c>
      <c r="G131" s="147">
        <v>0</v>
      </c>
      <c r="H131" s="147">
        <v>146.13999999999999</v>
      </c>
    </row>
    <row r="132" spans="1:8" x14ac:dyDescent="0.25">
      <c r="A132" s="161">
        <v>124</v>
      </c>
      <c r="B132" s="92" t="s">
        <v>129</v>
      </c>
      <c r="C132" s="147">
        <v>0</v>
      </c>
      <c r="D132" s="147">
        <v>0</v>
      </c>
      <c r="E132" s="147">
        <v>0</v>
      </c>
      <c r="F132" s="147">
        <v>0</v>
      </c>
      <c r="G132" s="147">
        <v>0</v>
      </c>
      <c r="H132" s="147">
        <v>0</v>
      </c>
    </row>
    <row r="133" spans="1:8" x14ac:dyDescent="0.25">
      <c r="A133" s="161">
        <v>125</v>
      </c>
      <c r="B133" s="92" t="s">
        <v>130</v>
      </c>
      <c r="C133" s="147">
        <v>0</v>
      </c>
      <c r="D133" s="147">
        <v>310.17</v>
      </c>
      <c r="E133" s="147">
        <v>0</v>
      </c>
      <c r="F133" s="147">
        <v>359.46</v>
      </c>
      <c r="G133" s="147">
        <v>0</v>
      </c>
      <c r="H133" s="147">
        <v>192.72</v>
      </c>
    </row>
    <row r="134" spans="1:8" x14ac:dyDescent="0.25">
      <c r="A134" s="161">
        <v>126</v>
      </c>
      <c r="B134" s="92" t="s">
        <v>131</v>
      </c>
      <c r="C134" s="147">
        <v>0</v>
      </c>
      <c r="D134" s="147">
        <v>52.77</v>
      </c>
      <c r="E134" s="147">
        <v>0</v>
      </c>
      <c r="F134" s="147">
        <v>71.97</v>
      </c>
      <c r="G134" s="147">
        <v>0</v>
      </c>
      <c r="H134" s="147">
        <v>105.77</v>
      </c>
    </row>
    <row r="135" spans="1:8" x14ac:dyDescent="0.25">
      <c r="A135" s="161">
        <v>127</v>
      </c>
      <c r="B135" s="92" t="s">
        <v>132</v>
      </c>
      <c r="C135" s="147">
        <v>0</v>
      </c>
      <c r="D135" s="147">
        <v>91.73</v>
      </c>
      <c r="E135" s="147">
        <v>0</v>
      </c>
      <c r="F135" s="147">
        <v>92.65</v>
      </c>
      <c r="G135" s="147">
        <v>0</v>
      </c>
      <c r="H135" s="147">
        <v>83</v>
      </c>
    </row>
    <row r="136" spans="1:8" x14ac:dyDescent="0.25">
      <c r="A136" s="161">
        <v>128</v>
      </c>
      <c r="B136" s="92" t="s">
        <v>133</v>
      </c>
      <c r="C136" s="147">
        <v>0</v>
      </c>
      <c r="D136" s="147">
        <v>212.42</v>
      </c>
      <c r="E136" s="147">
        <v>0</v>
      </c>
      <c r="F136" s="147">
        <v>304</v>
      </c>
      <c r="G136" s="147">
        <v>0</v>
      </c>
      <c r="H136" s="147">
        <v>155.82</v>
      </c>
    </row>
    <row r="137" spans="1:8" x14ac:dyDescent="0.25">
      <c r="A137" s="161">
        <v>129</v>
      </c>
      <c r="B137" s="92" t="s">
        <v>134</v>
      </c>
      <c r="C137" s="147">
        <v>0</v>
      </c>
      <c r="D137" s="147">
        <v>48.64</v>
      </c>
      <c r="E137" s="147">
        <v>0</v>
      </c>
      <c r="F137" s="147">
        <v>36.99</v>
      </c>
      <c r="G137" s="147">
        <v>0</v>
      </c>
      <c r="H137" s="147">
        <v>18</v>
      </c>
    </row>
    <row r="138" spans="1:8" x14ac:dyDescent="0.25">
      <c r="A138" s="161">
        <v>130</v>
      </c>
      <c r="B138" s="92" t="s">
        <v>135</v>
      </c>
      <c r="C138" s="147">
        <v>0</v>
      </c>
      <c r="D138" s="147">
        <v>117.16</v>
      </c>
      <c r="E138" s="147">
        <v>0</v>
      </c>
      <c r="F138" s="147">
        <v>91.51</v>
      </c>
      <c r="G138" s="147">
        <v>0</v>
      </c>
      <c r="H138" s="147">
        <v>63.37</v>
      </c>
    </row>
    <row r="139" spans="1:8" x14ac:dyDescent="0.25">
      <c r="A139" s="161">
        <v>131</v>
      </c>
      <c r="B139" s="92" t="s">
        <v>136</v>
      </c>
      <c r="C139" s="147">
        <v>0</v>
      </c>
      <c r="D139" s="147">
        <v>22.3</v>
      </c>
      <c r="E139" s="147">
        <v>0</v>
      </c>
      <c r="F139" s="147">
        <v>57.17</v>
      </c>
      <c r="G139" s="147">
        <v>0</v>
      </c>
      <c r="H139" s="147">
        <v>26.53</v>
      </c>
    </row>
    <row r="140" spans="1:8" x14ac:dyDescent="0.25">
      <c r="A140" s="161">
        <v>132</v>
      </c>
      <c r="B140" s="92" t="s">
        <v>137</v>
      </c>
      <c r="C140" s="147">
        <v>0</v>
      </c>
      <c r="D140" s="147">
        <v>76.38</v>
      </c>
      <c r="E140" s="147">
        <v>0</v>
      </c>
      <c r="F140" s="147">
        <v>156.94999999999999</v>
      </c>
      <c r="G140" s="147">
        <v>0</v>
      </c>
      <c r="H140" s="147">
        <v>180.58</v>
      </c>
    </row>
    <row r="141" spans="1:8" x14ac:dyDescent="0.25">
      <c r="A141" s="161">
        <v>133</v>
      </c>
      <c r="B141" s="92" t="s">
        <v>138</v>
      </c>
      <c r="C141" s="147">
        <v>0</v>
      </c>
      <c r="D141" s="147">
        <v>85.26</v>
      </c>
      <c r="E141" s="147">
        <v>0</v>
      </c>
      <c r="F141" s="147">
        <v>79.62</v>
      </c>
      <c r="G141" s="147">
        <v>0</v>
      </c>
      <c r="H141" s="147">
        <v>125.14</v>
      </c>
    </row>
    <row r="142" spans="1:8" x14ac:dyDescent="0.25">
      <c r="A142" s="161">
        <v>134</v>
      </c>
      <c r="B142" s="92" t="s">
        <v>139</v>
      </c>
      <c r="C142" s="147">
        <v>0</v>
      </c>
      <c r="D142" s="147">
        <v>4.9400000000000004</v>
      </c>
      <c r="E142" s="147">
        <v>0</v>
      </c>
      <c r="F142" s="147">
        <v>77.17</v>
      </c>
      <c r="G142" s="147">
        <v>0</v>
      </c>
      <c r="H142" s="147">
        <v>71.78</v>
      </c>
    </row>
    <row r="143" spans="1:8" x14ac:dyDescent="0.25">
      <c r="A143" s="161">
        <v>135</v>
      </c>
      <c r="B143" s="92" t="s">
        <v>140</v>
      </c>
      <c r="C143" s="147">
        <v>0</v>
      </c>
      <c r="D143" s="147">
        <v>58.85</v>
      </c>
      <c r="E143" s="147">
        <v>0</v>
      </c>
      <c r="F143" s="147">
        <v>78.36</v>
      </c>
      <c r="G143" s="147">
        <v>0</v>
      </c>
      <c r="H143" s="147">
        <v>66.3</v>
      </c>
    </row>
    <row r="144" spans="1:8" x14ac:dyDescent="0.25">
      <c r="A144" s="161">
        <v>136</v>
      </c>
      <c r="B144" s="92" t="s">
        <v>141</v>
      </c>
      <c r="C144" s="147">
        <v>1619.05</v>
      </c>
      <c r="D144" s="147">
        <v>19.760000000000002</v>
      </c>
      <c r="E144" s="147">
        <v>1678.95</v>
      </c>
      <c r="F144" s="147">
        <v>29.74</v>
      </c>
      <c r="G144" s="147">
        <v>1746.11</v>
      </c>
      <c r="H144" s="147">
        <v>25.55</v>
      </c>
    </row>
    <row r="145" spans="1:8" x14ac:dyDescent="0.25">
      <c r="A145" s="161">
        <v>137</v>
      </c>
      <c r="B145" s="92" t="s">
        <v>142</v>
      </c>
      <c r="C145" s="147">
        <v>0</v>
      </c>
      <c r="D145" s="147">
        <v>5</v>
      </c>
      <c r="E145" s="147">
        <v>0</v>
      </c>
      <c r="F145" s="147">
        <v>5.0999999999999996</v>
      </c>
      <c r="G145" s="147">
        <v>0</v>
      </c>
      <c r="H145" s="147">
        <v>5.2</v>
      </c>
    </row>
    <row r="146" spans="1:8" x14ac:dyDescent="0.25">
      <c r="A146" s="161">
        <v>138</v>
      </c>
      <c r="B146" s="92" t="s">
        <v>386</v>
      </c>
      <c r="C146" s="147">
        <v>0</v>
      </c>
      <c r="D146" s="147">
        <v>547</v>
      </c>
      <c r="E146" s="147">
        <v>0</v>
      </c>
      <c r="F146" s="147">
        <v>2203.5500000000002</v>
      </c>
      <c r="G146" s="147">
        <v>0</v>
      </c>
      <c r="H146" s="147">
        <v>1362.38</v>
      </c>
    </row>
    <row r="147" spans="1:8" x14ac:dyDescent="0.25">
      <c r="A147" s="161">
        <v>139</v>
      </c>
      <c r="B147" s="92" t="s">
        <v>387</v>
      </c>
      <c r="C147" s="147">
        <v>0</v>
      </c>
      <c r="D147" s="147">
        <v>3.53</v>
      </c>
      <c r="E147" s="147">
        <v>0</v>
      </c>
      <c r="F147" s="147">
        <v>5.29</v>
      </c>
      <c r="G147" s="147">
        <v>0</v>
      </c>
      <c r="H147" s="147">
        <v>5.56</v>
      </c>
    </row>
    <row r="148" spans="1:8" x14ac:dyDescent="0.25">
      <c r="A148" s="161">
        <v>140</v>
      </c>
      <c r="B148" s="92" t="s">
        <v>388</v>
      </c>
      <c r="C148" s="147">
        <v>0</v>
      </c>
      <c r="D148" s="147">
        <v>0</v>
      </c>
      <c r="E148" s="147">
        <v>0</v>
      </c>
      <c r="F148" s="147">
        <v>37.85</v>
      </c>
      <c r="G148" s="147">
        <v>0</v>
      </c>
      <c r="H148" s="147">
        <v>0</v>
      </c>
    </row>
    <row r="149" spans="1:8" x14ac:dyDescent="0.25">
      <c r="A149" s="161">
        <v>141</v>
      </c>
      <c r="B149" s="92" t="s">
        <v>389</v>
      </c>
      <c r="C149" s="147">
        <v>0</v>
      </c>
      <c r="D149" s="147">
        <v>39.409999999999997</v>
      </c>
      <c r="E149" s="147">
        <v>0</v>
      </c>
      <c r="F149" s="147">
        <v>117.76</v>
      </c>
      <c r="G149" s="147">
        <v>0</v>
      </c>
      <c r="H149" s="147">
        <v>60.93</v>
      </c>
    </row>
    <row r="150" spans="1:8" x14ac:dyDescent="0.25">
      <c r="A150" s="161">
        <v>142</v>
      </c>
      <c r="B150" s="92" t="s">
        <v>391</v>
      </c>
      <c r="C150" s="147">
        <v>0</v>
      </c>
      <c r="D150" s="147">
        <v>22.79</v>
      </c>
      <c r="E150" s="147">
        <v>0</v>
      </c>
      <c r="F150" s="147">
        <v>70.400000000000006</v>
      </c>
      <c r="G150" s="147">
        <v>0</v>
      </c>
      <c r="H150" s="147">
        <v>52.15</v>
      </c>
    </row>
    <row r="151" spans="1:8" x14ac:dyDescent="0.25">
      <c r="A151" s="161">
        <v>143</v>
      </c>
      <c r="B151" s="92" t="s">
        <v>392</v>
      </c>
      <c r="C151" s="147">
        <v>0</v>
      </c>
      <c r="D151" s="147">
        <v>6.25</v>
      </c>
      <c r="E151" s="147">
        <v>0</v>
      </c>
      <c r="F151" s="147">
        <v>5.88</v>
      </c>
      <c r="G151" s="147">
        <v>0</v>
      </c>
      <c r="H151" s="147">
        <v>6.48</v>
      </c>
    </row>
    <row r="152" spans="1:8" x14ac:dyDescent="0.25">
      <c r="A152" s="161">
        <v>144</v>
      </c>
      <c r="B152" s="92" t="s">
        <v>393</v>
      </c>
      <c r="C152" s="147">
        <v>0</v>
      </c>
      <c r="D152" s="147">
        <v>36.799999999999997</v>
      </c>
      <c r="E152" s="147">
        <v>0</v>
      </c>
      <c r="F152" s="147">
        <v>82.9</v>
      </c>
      <c r="G152" s="147">
        <v>0</v>
      </c>
      <c r="H152" s="147">
        <v>189.3</v>
      </c>
    </row>
    <row r="153" spans="1:8" x14ac:dyDescent="0.25">
      <c r="A153" s="161">
        <v>145</v>
      </c>
      <c r="B153" s="92" t="s">
        <v>421</v>
      </c>
      <c r="C153" s="147">
        <v>0</v>
      </c>
      <c r="D153" s="147">
        <v>45.49</v>
      </c>
      <c r="E153" s="147">
        <v>0</v>
      </c>
      <c r="F153" s="147">
        <v>71.7</v>
      </c>
      <c r="G153" s="147">
        <v>0</v>
      </c>
      <c r="H153" s="147">
        <v>82.78</v>
      </c>
    </row>
    <row r="154" spans="1:8" x14ac:dyDescent="0.25">
      <c r="A154" s="161">
        <v>146</v>
      </c>
      <c r="B154" s="92" t="s">
        <v>394</v>
      </c>
      <c r="C154" s="147">
        <v>0</v>
      </c>
      <c r="D154" s="147">
        <v>0</v>
      </c>
      <c r="E154" s="147">
        <v>0</v>
      </c>
      <c r="F154" s="147">
        <v>0</v>
      </c>
      <c r="G154" s="147">
        <v>0</v>
      </c>
      <c r="H154" s="147">
        <v>0</v>
      </c>
    </row>
    <row r="155" spans="1:8" x14ac:dyDescent="0.25">
      <c r="A155" s="161">
        <v>147</v>
      </c>
      <c r="B155" s="92" t="s">
        <v>395</v>
      </c>
      <c r="C155" s="147">
        <v>0</v>
      </c>
      <c r="D155" s="147">
        <v>50.24</v>
      </c>
      <c r="E155" s="147">
        <v>0</v>
      </c>
      <c r="F155" s="147">
        <v>65.08</v>
      </c>
      <c r="G155" s="147">
        <v>0</v>
      </c>
      <c r="H155" s="147">
        <v>37.450000000000003</v>
      </c>
    </row>
    <row r="156" spans="1:8" x14ac:dyDescent="0.25">
      <c r="A156" s="161">
        <v>148</v>
      </c>
      <c r="B156" s="92" t="s">
        <v>397</v>
      </c>
      <c r="C156" s="147">
        <v>0</v>
      </c>
      <c r="D156" s="147">
        <v>130.44</v>
      </c>
      <c r="E156" s="147">
        <v>0</v>
      </c>
      <c r="F156" s="147">
        <v>72.06</v>
      </c>
      <c r="G156" s="147">
        <v>0</v>
      </c>
      <c r="H156" s="147">
        <v>68.17</v>
      </c>
    </row>
    <row r="157" spans="1:8" x14ac:dyDescent="0.25">
      <c r="A157" s="161">
        <v>149</v>
      </c>
      <c r="B157" s="92" t="s">
        <v>398</v>
      </c>
      <c r="C157" s="147">
        <v>0</v>
      </c>
      <c r="D157" s="147">
        <v>104.67</v>
      </c>
      <c r="E157" s="147">
        <v>0</v>
      </c>
      <c r="F157" s="147">
        <v>139.18</v>
      </c>
      <c r="G157" s="147">
        <v>0</v>
      </c>
      <c r="H157" s="147">
        <v>277.82</v>
      </c>
    </row>
    <row r="158" spans="1:8" x14ac:dyDescent="0.25">
      <c r="A158" s="161">
        <v>150</v>
      </c>
      <c r="B158" s="92" t="s">
        <v>399</v>
      </c>
      <c r="C158" s="147">
        <v>0</v>
      </c>
      <c r="D158" s="147">
        <v>60.78</v>
      </c>
      <c r="E158" s="147">
        <v>0</v>
      </c>
      <c r="F158" s="147">
        <v>79.81</v>
      </c>
      <c r="G158" s="147">
        <v>0</v>
      </c>
      <c r="H158" s="147">
        <v>134.66</v>
      </c>
    </row>
    <row r="159" spans="1:8" x14ac:dyDescent="0.25">
      <c r="A159" s="161">
        <v>151</v>
      </c>
      <c r="B159" s="92" t="s">
        <v>400</v>
      </c>
      <c r="C159" s="147">
        <v>0</v>
      </c>
      <c r="D159" s="147">
        <v>37.06</v>
      </c>
      <c r="E159" s="147">
        <v>0</v>
      </c>
      <c r="F159" s="147">
        <v>36.57</v>
      </c>
      <c r="G159" s="147">
        <v>0</v>
      </c>
      <c r="H159" s="147">
        <v>114.5</v>
      </c>
    </row>
    <row r="160" spans="1:8" x14ac:dyDescent="0.25">
      <c r="A160" s="161">
        <v>152</v>
      </c>
      <c r="B160" s="92" t="s">
        <v>160</v>
      </c>
      <c r="C160" s="147">
        <v>0</v>
      </c>
      <c r="D160" s="147">
        <v>189.5</v>
      </c>
      <c r="E160" s="147">
        <v>0</v>
      </c>
      <c r="F160" s="147">
        <v>169.4</v>
      </c>
      <c r="G160" s="147">
        <v>0</v>
      </c>
      <c r="H160" s="147">
        <v>187.1</v>
      </c>
    </row>
    <row r="161" spans="1:8" x14ac:dyDescent="0.25">
      <c r="A161" s="161">
        <v>153</v>
      </c>
      <c r="B161" s="92" t="s">
        <v>161</v>
      </c>
      <c r="C161" s="147">
        <v>0</v>
      </c>
      <c r="D161" s="147">
        <v>0</v>
      </c>
      <c r="E161" s="147">
        <v>0</v>
      </c>
      <c r="F161" s="147">
        <v>173.12</v>
      </c>
      <c r="G161" s="147">
        <v>0</v>
      </c>
      <c r="H161" s="147">
        <v>316.94</v>
      </c>
    </row>
    <row r="162" spans="1:8" x14ac:dyDescent="0.25">
      <c r="A162" s="161">
        <v>154</v>
      </c>
      <c r="B162" s="92" t="s">
        <v>162</v>
      </c>
      <c r="C162" s="147">
        <v>0</v>
      </c>
      <c r="D162" s="147">
        <v>20.68</v>
      </c>
      <c r="E162" s="147">
        <v>0</v>
      </c>
      <c r="F162" s="147">
        <v>18.41</v>
      </c>
      <c r="G162" s="147">
        <v>0</v>
      </c>
      <c r="H162" s="147">
        <v>34.82</v>
      </c>
    </row>
    <row r="163" spans="1:8" x14ac:dyDescent="0.25">
      <c r="A163" s="161">
        <v>155</v>
      </c>
      <c r="B163" s="92" t="s">
        <v>163</v>
      </c>
      <c r="C163" s="147">
        <v>0</v>
      </c>
      <c r="D163" s="147">
        <v>284.23</v>
      </c>
      <c r="E163" s="147">
        <v>0</v>
      </c>
      <c r="F163" s="147">
        <v>682.04</v>
      </c>
      <c r="G163" s="147">
        <v>0</v>
      </c>
      <c r="H163" s="147">
        <v>148.41</v>
      </c>
    </row>
    <row r="164" spans="1:8" x14ac:dyDescent="0.25">
      <c r="A164" s="161">
        <v>156</v>
      </c>
      <c r="B164" s="92" t="s">
        <v>164</v>
      </c>
      <c r="C164" s="147">
        <v>33.74</v>
      </c>
      <c r="D164" s="147">
        <v>15.45</v>
      </c>
      <c r="E164" s="147">
        <v>33.770000000000003</v>
      </c>
      <c r="F164" s="147">
        <v>16.84</v>
      </c>
      <c r="G164" s="147">
        <v>33.869999999999997</v>
      </c>
      <c r="H164" s="147">
        <v>25.51</v>
      </c>
    </row>
    <row r="165" spans="1:8" x14ac:dyDescent="0.25">
      <c r="A165" s="161">
        <v>157</v>
      </c>
      <c r="B165" s="92" t="s">
        <v>165</v>
      </c>
      <c r="C165" s="147">
        <v>0</v>
      </c>
      <c r="D165" s="147">
        <v>61.37</v>
      </c>
      <c r="E165" s="147">
        <v>0</v>
      </c>
      <c r="F165" s="147">
        <v>96.56</v>
      </c>
      <c r="G165" s="147">
        <v>0</v>
      </c>
      <c r="H165" s="147">
        <v>41.57</v>
      </c>
    </row>
    <row r="166" spans="1:8" x14ac:dyDescent="0.25">
      <c r="A166" s="161">
        <v>158</v>
      </c>
      <c r="B166" s="92" t="s">
        <v>471</v>
      </c>
      <c r="C166" s="147">
        <v>0</v>
      </c>
      <c r="D166" s="147">
        <v>13.57</v>
      </c>
      <c r="E166" s="147">
        <v>0</v>
      </c>
      <c r="F166" s="147">
        <v>24.36</v>
      </c>
      <c r="G166" s="147">
        <v>0</v>
      </c>
      <c r="H166" s="147">
        <v>29.22</v>
      </c>
    </row>
    <row r="167" spans="1:8" x14ac:dyDescent="0.25">
      <c r="A167" s="161">
        <v>159</v>
      </c>
      <c r="B167" s="92" t="s">
        <v>167</v>
      </c>
      <c r="C167" s="147">
        <v>0</v>
      </c>
      <c r="D167" s="147">
        <v>54.42</v>
      </c>
      <c r="E167" s="147">
        <v>0</v>
      </c>
      <c r="F167" s="147">
        <v>73.22</v>
      </c>
      <c r="G167" s="147">
        <v>0</v>
      </c>
      <c r="H167" s="147">
        <v>64.47</v>
      </c>
    </row>
    <row r="168" spans="1:8" x14ac:dyDescent="0.25">
      <c r="A168" s="161">
        <v>160</v>
      </c>
      <c r="B168" s="92" t="s">
        <v>168</v>
      </c>
      <c r="C168" s="147">
        <v>0</v>
      </c>
      <c r="D168" s="147">
        <v>23.12</v>
      </c>
      <c r="E168" s="147">
        <v>0</v>
      </c>
      <c r="F168" s="147">
        <v>3.25</v>
      </c>
      <c r="G168" s="147">
        <v>0</v>
      </c>
      <c r="H168" s="147">
        <v>14.92</v>
      </c>
    </row>
    <row r="169" spans="1:8" x14ac:dyDescent="0.25">
      <c r="A169" s="161">
        <v>161</v>
      </c>
      <c r="B169" s="92" t="s">
        <v>169</v>
      </c>
      <c r="C169" s="147">
        <v>0</v>
      </c>
      <c r="D169" s="147">
        <v>12.84</v>
      </c>
      <c r="E169" s="147">
        <v>0</v>
      </c>
      <c r="F169" s="147">
        <v>10.79</v>
      </c>
      <c r="G169" s="147">
        <v>0</v>
      </c>
      <c r="H169" s="147">
        <v>12.32</v>
      </c>
    </row>
    <row r="170" spans="1:8" x14ac:dyDescent="0.25">
      <c r="A170" s="161">
        <v>162</v>
      </c>
      <c r="B170" s="92" t="s">
        <v>170</v>
      </c>
      <c r="C170" s="147">
        <v>0</v>
      </c>
      <c r="D170" s="147">
        <v>3.19</v>
      </c>
      <c r="E170" s="147">
        <v>0</v>
      </c>
      <c r="F170" s="147">
        <v>33.76</v>
      </c>
      <c r="G170" s="147">
        <v>0</v>
      </c>
      <c r="H170" s="147">
        <v>26.92</v>
      </c>
    </row>
    <row r="171" spans="1:8" x14ac:dyDescent="0.25">
      <c r="A171" s="161">
        <v>163</v>
      </c>
      <c r="B171" s="92" t="s">
        <v>171</v>
      </c>
      <c r="C171" s="147">
        <v>0</v>
      </c>
      <c r="D171" s="147">
        <v>52.91</v>
      </c>
      <c r="E171" s="147">
        <v>0</v>
      </c>
      <c r="F171" s="147">
        <v>68.62</v>
      </c>
      <c r="G171" s="147">
        <v>0</v>
      </c>
      <c r="H171" s="147">
        <v>80.53</v>
      </c>
    </row>
    <row r="172" spans="1:8" x14ac:dyDescent="0.25">
      <c r="A172" s="161">
        <v>164</v>
      </c>
      <c r="B172" s="92" t="s">
        <v>172</v>
      </c>
      <c r="C172" s="147">
        <v>0</v>
      </c>
      <c r="D172" s="147">
        <v>219.5</v>
      </c>
      <c r="E172" s="147">
        <v>0</v>
      </c>
      <c r="F172" s="147">
        <v>820.3</v>
      </c>
      <c r="G172" s="147">
        <v>0</v>
      </c>
      <c r="H172" s="147">
        <v>277.77999999999997</v>
      </c>
    </row>
    <row r="173" spans="1:8" x14ac:dyDescent="0.25">
      <c r="A173" s="161">
        <v>165</v>
      </c>
      <c r="B173" s="92" t="s">
        <v>173</v>
      </c>
      <c r="C173" s="147">
        <v>0</v>
      </c>
      <c r="D173" s="147">
        <v>7.91</v>
      </c>
      <c r="E173" s="147">
        <v>0</v>
      </c>
      <c r="F173" s="147">
        <v>39.979999999999997</v>
      </c>
      <c r="G173" s="147">
        <v>0</v>
      </c>
      <c r="H173" s="147">
        <v>46.17</v>
      </c>
    </row>
    <row r="174" spans="1:8" x14ac:dyDescent="0.25">
      <c r="A174" s="161">
        <v>166</v>
      </c>
      <c r="B174" s="92" t="s">
        <v>174</v>
      </c>
      <c r="C174" s="147">
        <v>0</v>
      </c>
      <c r="D174" s="147">
        <v>16.690000000000001</v>
      </c>
      <c r="E174" s="147">
        <v>0</v>
      </c>
      <c r="F174" s="147">
        <v>47.23</v>
      </c>
      <c r="G174" s="147">
        <v>0</v>
      </c>
      <c r="H174" s="147">
        <v>23.54</v>
      </c>
    </row>
    <row r="175" spans="1:8" x14ac:dyDescent="0.25">
      <c r="A175" s="161">
        <v>167</v>
      </c>
      <c r="B175" s="92" t="s">
        <v>175</v>
      </c>
      <c r="C175" s="147">
        <v>0</v>
      </c>
      <c r="D175" s="147">
        <v>0</v>
      </c>
      <c r="E175" s="147">
        <v>0</v>
      </c>
      <c r="F175" s="147">
        <v>0</v>
      </c>
      <c r="G175" s="147">
        <v>0</v>
      </c>
      <c r="H175" s="147">
        <v>21.71</v>
      </c>
    </row>
    <row r="176" spans="1:8" x14ac:dyDescent="0.25">
      <c r="A176" s="161">
        <v>168</v>
      </c>
      <c r="B176" s="92" t="s">
        <v>176</v>
      </c>
      <c r="C176" s="147">
        <v>0</v>
      </c>
      <c r="D176" s="147">
        <v>5.6</v>
      </c>
      <c r="E176" s="147">
        <v>0</v>
      </c>
      <c r="F176" s="147">
        <v>7.4</v>
      </c>
      <c r="G176" s="147">
        <v>0</v>
      </c>
      <c r="H176" s="147">
        <v>4.8</v>
      </c>
    </row>
    <row r="177" spans="1:8" x14ac:dyDescent="0.25">
      <c r="A177" s="161">
        <v>169</v>
      </c>
      <c r="B177" s="92" t="s">
        <v>177</v>
      </c>
      <c r="C177" s="147">
        <v>0</v>
      </c>
      <c r="D177" s="147">
        <v>0</v>
      </c>
      <c r="E177" s="147">
        <v>0</v>
      </c>
      <c r="F177" s="147">
        <v>5.27</v>
      </c>
      <c r="G177" s="147">
        <v>0</v>
      </c>
      <c r="H177" s="147">
        <v>2.48</v>
      </c>
    </row>
    <row r="178" spans="1:8" x14ac:dyDescent="0.25">
      <c r="A178" s="161">
        <v>170</v>
      </c>
      <c r="B178" s="92" t="s">
        <v>178</v>
      </c>
      <c r="C178" s="147">
        <v>0</v>
      </c>
      <c r="D178" s="147">
        <v>39.29</v>
      </c>
      <c r="E178" s="147">
        <v>0</v>
      </c>
      <c r="F178" s="147">
        <v>58.88</v>
      </c>
      <c r="G178" s="147">
        <v>0</v>
      </c>
      <c r="H178" s="147">
        <v>62.13</v>
      </c>
    </row>
    <row r="179" spans="1:8" x14ac:dyDescent="0.25">
      <c r="A179" s="161">
        <v>171</v>
      </c>
      <c r="B179" s="92" t="s">
        <v>179</v>
      </c>
      <c r="C179" s="147">
        <v>0</v>
      </c>
      <c r="D179" s="147">
        <v>95.7</v>
      </c>
      <c r="E179" s="147">
        <v>0</v>
      </c>
      <c r="F179" s="147">
        <v>193.1</v>
      </c>
      <c r="G179" s="147">
        <v>0</v>
      </c>
      <c r="H179" s="147">
        <v>69.2</v>
      </c>
    </row>
    <row r="180" spans="1:8" x14ac:dyDescent="0.25">
      <c r="A180" s="161">
        <v>172</v>
      </c>
      <c r="B180" s="92" t="s">
        <v>180</v>
      </c>
      <c r="C180" s="147">
        <v>0</v>
      </c>
      <c r="D180" s="147">
        <v>3.5</v>
      </c>
      <c r="E180" s="147">
        <v>0</v>
      </c>
      <c r="F180" s="147">
        <v>8.68</v>
      </c>
      <c r="G180" s="147">
        <v>0</v>
      </c>
      <c r="H180" s="147">
        <v>18.43</v>
      </c>
    </row>
    <row r="181" spans="1:8" x14ac:dyDescent="0.25">
      <c r="A181" s="161">
        <v>173</v>
      </c>
      <c r="B181" s="92" t="s">
        <v>181</v>
      </c>
      <c r="C181" s="147">
        <v>0</v>
      </c>
      <c r="D181" s="147">
        <v>0</v>
      </c>
      <c r="E181" s="147">
        <v>0</v>
      </c>
      <c r="F181" s="147">
        <v>393.43</v>
      </c>
      <c r="G181" s="147">
        <v>0</v>
      </c>
      <c r="H181" s="147">
        <v>618.49</v>
      </c>
    </row>
    <row r="182" spans="1:8" x14ac:dyDescent="0.25">
      <c r="A182" s="161">
        <v>174</v>
      </c>
      <c r="B182" s="92" t="s">
        <v>182</v>
      </c>
      <c r="C182" s="147">
        <v>0</v>
      </c>
      <c r="D182" s="147">
        <v>32.69</v>
      </c>
      <c r="E182" s="147">
        <v>0</v>
      </c>
      <c r="F182" s="147">
        <v>138.09</v>
      </c>
      <c r="G182" s="147">
        <v>0</v>
      </c>
      <c r="H182" s="147">
        <v>100.95</v>
      </c>
    </row>
    <row r="183" spans="1:8" x14ac:dyDescent="0.25">
      <c r="A183" s="161">
        <v>175</v>
      </c>
      <c r="B183" s="92" t="s">
        <v>183</v>
      </c>
      <c r="C183" s="147">
        <v>0</v>
      </c>
      <c r="D183" s="147">
        <v>95.7</v>
      </c>
      <c r="E183" s="147">
        <v>0</v>
      </c>
      <c r="F183" s="147">
        <v>50.33</v>
      </c>
      <c r="G183" s="147">
        <v>0</v>
      </c>
      <c r="H183" s="147">
        <v>67.959999999999994</v>
      </c>
    </row>
    <row r="184" spans="1:8" x14ac:dyDescent="0.25">
      <c r="A184" s="161">
        <v>176</v>
      </c>
      <c r="B184" s="92" t="s">
        <v>184</v>
      </c>
      <c r="C184" s="147">
        <v>0</v>
      </c>
      <c r="D184" s="147">
        <v>10.94</v>
      </c>
      <c r="E184" s="147">
        <v>0</v>
      </c>
      <c r="F184" s="147">
        <v>31.8</v>
      </c>
      <c r="G184" s="147">
        <v>0</v>
      </c>
      <c r="H184" s="147">
        <v>29.44</v>
      </c>
    </row>
    <row r="185" spans="1:8" x14ac:dyDescent="0.25">
      <c r="A185" s="161">
        <v>177</v>
      </c>
      <c r="B185" s="92" t="s">
        <v>186</v>
      </c>
      <c r="C185" s="147">
        <v>0</v>
      </c>
      <c r="D185" s="147">
        <v>0</v>
      </c>
      <c r="E185" s="147">
        <v>0</v>
      </c>
      <c r="F185" s="147">
        <v>46.43</v>
      </c>
      <c r="G185" s="147">
        <v>0</v>
      </c>
      <c r="H185" s="147">
        <v>61.81</v>
      </c>
    </row>
    <row r="186" spans="1:8" x14ac:dyDescent="0.25">
      <c r="A186" s="161">
        <v>178</v>
      </c>
      <c r="B186" s="92" t="s">
        <v>225</v>
      </c>
      <c r="C186" s="147" t="s">
        <v>472</v>
      </c>
      <c r="D186" s="147">
        <v>268.18</v>
      </c>
      <c r="E186" s="147">
        <v>392.35</v>
      </c>
      <c r="F186" s="147">
        <v>321.39</v>
      </c>
      <c r="G186" s="147">
        <v>426.63</v>
      </c>
      <c r="H186" s="147">
        <v>703.94</v>
      </c>
    </row>
    <row r="187" spans="1:8" x14ac:dyDescent="0.25">
      <c r="A187" s="161">
        <v>179</v>
      </c>
      <c r="B187" s="92" t="s">
        <v>188</v>
      </c>
      <c r="C187" s="147">
        <v>0</v>
      </c>
      <c r="D187" s="147">
        <v>140.16</v>
      </c>
      <c r="E187" s="147">
        <v>0</v>
      </c>
      <c r="F187" s="147">
        <v>174.57</v>
      </c>
      <c r="G187" s="147">
        <v>0</v>
      </c>
      <c r="H187" s="147">
        <v>139.85</v>
      </c>
    </row>
    <row r="188" spans="1:8" x14ac:dyDescent="0.25">
      <c r="A188" s="161">
        <v>180</v>
      </c>
      <c r="B188" s="92" t="s">
        <v>473</v>
      </c>
      <c r="C188" s="147">
        <v>0</v>
      </c>
      <c r="D188" s="147">
        <v>110.82</v>
      </c>
      <c r="E188" s="147">
        <v>0</v>
      </c>
      <c r="F188" s="147">
        <v>21.6</v>
      </c>
      <c r="G188" s="147">
        <v>0</v>
      </c>
      <c r="H188" s="147">
        <v>11.88</v>
      </c>
    </row>
    <row r="189" spans="1:8" x14ac:dyDescent="0.25">
      <c r="A189" s="161">
        <v>181</v>
      </c>
      <c r="B189" s="92" t="s">
        <v>406</v>
      </c>
      <c r="C189" s="147">
        <v>0</v>
      </c>
      <c r="D189" s="147">
        <v>128.97</v>
      </c>
      <c r="E189" s="147">
        <v>0</v>
      </c>
      <c r="F189" s="147">
        <v>86.87</v>
      </c>
      <c r="G189" s="147">
        <v>0</v>
      </c>
      <c r="H189" s="147">
        <v>404.86</v>
      </c>
    </row>
    <row r="190" spans="1:8" x14ac:dyDescent="0.25">
      <c r="A190" s="161">
        <v>182</v>
      </c>
      <c r="B190" s="92" t="s">
        <v>191</v>
      </c>
      <c r="C190" s="147">
        <v>0</v>
      </c>
      <c r="D190" s="147">
        <v>39.909999999999997</v>
      </c>
      <c r="E190" s="147">
        <v>0</v>
      </c>
      <c r="F190" s="147">
        <v>28.62</v>
      </c>
      <c r="G190" s="147">
        <v>0</v>
      </c>
      <c r="H190" s="147">
        <v>149.1</v>
      </c>
    </row>
    <row r="191" spans="1:8" x14ac:dyDescent="0.25">
      <c r="A191" s="161">
        <v>183</v>
      </c>
      <c r="B191" s="92" t="s">
        <v>408</v>
      </c>
      <c r="C191" s="147">
        <v>0</v>
      </c>
      <c r="D191" s="147">
        <v>0</v>
      </c>
      <c r="E191" s="147">
        <v>0</v>
      </c>
      <c r="F191" s="147">
        <v>0</v>
      </c>
      <c r="G191" s="147">
        <v>0</v>
      </c>
      <c r="H191" s="147">
        <v>257.58999999999997</v>
      </c>
    </row>
    <row r="192" spans="1:8" x14ac:dyDescent="0.25">
      <c r="A192" s="161">
        <v>184</v>
      </c>
      <c r="B192" s="92" t="s">
        <v>464</v>
      </c>
      <c r="C192" s="147">
        <v>0</v>
      </c>
      <c r="D192" s="147">
        <v>56.67</v>
      </c>
      <c r="E192" s="147">
        <v>0</v>
      </c>
      <c r="F192" s="147">
        <v>124.57</v>
      </c>
      <c r="G192" s="116">
        <v>102.45</v>
      </c>
      <c r="H192" s="147">
        <v>127.1</v>
      </c>
    </row>
    <row r="193" spans="1:8" x14ac:dyDescent="0.25">
      <c r="A193" s="161">
        <v>185</v>
      </c>
      <c r="B193" s="92" t="s">
        <v>465</v>
      </c>
      <c r="C193" s="147">
        <v>2092.31</v>
      </c>
      <c r="D193" s="147">
        <v>19.239999999999998</v>
      </c>
      <c r="E193" s="147">
        <v>2205.29</v>
      </c>
      <c r="F193" s="147">
        <v>77.040000000000006</v>
      </c>
      <c r="G193" s="116">
        <v>2317.7600000000002</v>
      </c>
      <c r="H193" s="147">
        <v>68.84</v>
      </c>
    </row>
    <row r="194" spans="1:8" x14ac:dyDescent="0.25">
      <c r="A194" s="161">
        <v>186</v>
      </c>
      <c r="B194" s="92" t="s">
        <v>466</v>
      </c>
      <c r="C194" s="147">
        <v>0</v>
      </c>
      <c r="D194" s="147">
        <v>5.53</v>
      </c>
      <c r="E194" s="147">
        <v>0</v>
      </c>
      <c r="F194" s="147">
        <v>5.73</v>
      </c>
      <c r="G194" s="147">
        <v>0</v>
      </c>
      <c r="H194" s="147">
        <v>5.68</v>
      </c>
    </row>
    <row r="195" spans="1:8" x14ac:dyDescent="0.25">
      <c r="A195" s="161">
        <v>187</v>
      </c>
      <c r="B195" s="92" t="s">
        <v>579</v>
      </c>
      <c r="C195" s="147">
        <v>0</v>
      </c>
      <c r="D195" s="147">
        <v>45.31</v>
      </c>
      <c r="E195" s="147">
        <v>0</v>
      </c>
      <c r="F195" s="147">
        <v>48.45</v>
      </c>
      <c r="G195" s="147">
        <v>0</v>
      </c>
      <c r="H195" s="147">
        <v>48.11</v>
      </c>
    </row>
    <row r="196" spans="1:8" x14ac:dyDescent="0.25">
      <c r="A196" s="161">
        <v>188</v>
      </c>
      <c r="B196" s="92" t="s">
        <v>581</v>
      </c>
      <c r="C196" s="147">
        <v>0</v>
      </c>
      <c r="D196" s="147">
        <v>32.25</v>
      </c>
      <c r="E196" s="147">
        <v>0</v>
      </c>
      <c r="F196" s="147">
        <v>67.62</v>
      </c>
      <c r="G196" s="147">
        <v>0</v>
      </c>
      <c r="H196" s="147">
        <v>91.36</v>
      </c>
    </row>
    <row r="197" spans="1:8" x14ac:dyDescent="0.25">
      <c r="A197" s="161">
        <v>189</v>
      </c>
      <c r="B197" s="92" t="s">
        <v>582</v>
      </c>
      <c r="C197" s="147">
        <v>0</v>
      </c>
      <c r="D197" s="147">
        <v>61.34</v>
      </c>
      <c r="E197" s="147">
        <v>0</v>
      </c>
      <c r="F197" s="147">
        <v>54.32</v>
      </c>
      <c r="G197" s="147">
        <v>0</v>
      </c>
      <c r="H197" s="147">
        <v>38.1</v>
      </c>
    </row>
    <row r="198" spans="1:8" x14ac:dyDescent="0.25">
      <c r="A198" s="161">
        <v>190</v>
      </c>
      <c r="B198" s="92" t="s">
        <v>585</v>
      </c>
      <c r="C198" s="147">
        <v>0</v>
      </c>
      <c r="D198" s="147">
        <v>224.76</v>
      </c>
      <c r="E198" s="147">
        <v>0</v>
      </c>
      <c r="F198" s="147">
        <v>77.2</v>
      </c>
      <c r="G198" s="147">
        <v>0</v>
      </c>
      <c r="H198" s="147">
        <v>172.3</v>
      </c>
    </row>
    <row r="199" spans="1:8" x14ac:dyDescent="0.25">
      <c r="A199" s="161">
        <v>191</v>
      </c>
      <c r="B199" s="92" t="s">
        <v>595</v>
      </c>
      <c r="C199" s="147">
        <v>526.23</v>
      </c>
      <c r="D199" s="147">
        <v>40.54</v>
      </c>
      <c r="E199" s="147">
        <v>578.85</v>
      </c>
      <c r="F199" s="147">
        <v>67.3</v>
      </c>
      <c r="G199" s="147">
        <v>631.47</v>
      </c>
      <c r="H199" s="147">
        <v>73.42</v>
      </c>
    </row>
    <row r="200" spans="1:8" x14ac:dyDescent="0.25">
      <c r="A200" s="161">
        <v>192</v>
      </c>
      <c r="B200" s="92" t="s">
        <v>596</v>
      </c>
      <c r="C200" s="147">
        <v>0</v>
      </c>
      <c r="D200" s="147">
        <v>12.55</v>
      </c>
      <c r="E200" s="147">
        <v>52.62</v>
      </c>
      <c r="F200" s="147">
        <v>46.48</v>
      </c>
      <c r="G200" s="147">
        <v>105.24</v>
      </c>
      <c r="H200" s="147">
        <v>46.68</v>
      </c>
    </row>
    <row r="201" spans="1:8" x14ac:dyDescent="0.25">
      <c r="A201" s="161">
        <v>193</v>
      </c>
      <c r="B201" s="92" t="s">
        <v>597</v>
      </c>
      <c r="C201" s="147">
        <v>0</v>
      </c>
      <c r="D201" s="147">
        <v>886.86</v>
      </c>
      <c r="E201" s="147">
        <v>526.23</v>
      </c>
      <c r="F201" s="147">
        <v>1295.6300000000001</v>
      </c>
      <c r="G201" s="147">
        <v>578.85</v>
      </c>
      <c r="H201" s="147">
        <v>1555.16</v>
      </c>
    </row>
    <row r="202" spans="1:8" x14ac:dyDescent="0.25">
      <c r="A202" s="161">
        <v>194</v>
      </c>
      <c r="B202" s="92" t="s">
        <v>586</v>
      </c>
      <c r="C202" s="147">
        <v>0</v>
      </c>
      <c r="D202" s="147">
        <v>0</v>
      </c>
      <c r="E202" s="147">
        <v>0</v>
      </c>
      <c r="F202" s="147">
        <v>23.67</v>
      </c>
      <c r="G202" s="147">
        <v>0</v>
      </c>
      <c r="H202" s="147">
        <v>37.79</v>
      </c>
    </row>
    <row r="203" spans="1:8" x14ac:dyDescent="0.25">
      <c r="A203" s="161">
        <v>195</v>
      </c>
      <c r="B203" s="92" t="s">
        <v>598</v>
      </c>
      <c r="C203" s="147">
        <v>523.20000000000005</v>
      </c>
      <c r="D203" s="147">
        <v>112.5</v>
      </c>
      <c r="E203" s="147">
        <v>523.20000000000005</v>
      </c>
      <c r="F203" s="147">
        <v>144.69999999999999</v>
      </c>
      <c r="G203" s="147">
        <v>526.23</v>
      </c>
      <c r="H203" s="147">
        <v>223.8</v>
      </c>
    </row>
    <row r="204" spans="1:8" x14ac:dyDescent="0.25">
      <c r="A204" s="161">
        <v>196</v>
      </c>
      <c r="B204" s="92" t="s">
        <v>599</v>
      </c>
      <c r="C204" s="147">
        <v>0</v>
      </c>
      <c r="D204" s="147">
        <v>98.42</v>
      </c>
      <c r="E204" s="147">
        <v>3299.46</v>
      </c>
      <c r="F204" s="147">
        <v>132.54</v>
      </c>
      <c r="G204" s="147">
        <v>3629.41</v>
      </c>
      <c r="H204" s="147">
        <v>135.62</v>
      </c>
    </row>
    <row r="205" spans="1:8" x14ac:dyDescent="0.25">
      <c r="A205" s="161">
        <v>197</v>
      </c>
      <c r="B205" s="92" t="s">
        <v>600</v>
      </c>
      <c r="C205" s="147">
        <v>526.23</v>
      </c>
      <c r="D205" s="147">
        <v>27.25</v>
      </c>
      <c r="E205" s="147">
        <v>578.85</v>
      </c>
      <c r="F205" s="147">
        <v>94.28</v>
      </c>
      <c r="G205" s="147">
        <v>631.48</v>
      </c>
      <c r="H205" s="147">
        <v>45.47</v>
      </c>
    </row>
    <row r="206" spans="1:8" x14ac:dyDescent="0.25">
      <c r="A206" s="161">
        <v>198</v>
      </c>
      <c r="B206" s="92" t="s">
        <v>587</v>
      </c>
      <c r="C206" s="147">
        <v>0</v>
      </c>
      <c r="D206" s="147">
        <v>96</v>
      </c>
      <c r="E206" s="147">
        <v>0</v>
      </c>
      <c r="F206" s="147">
        <v>80.900000000000006</v>
      </c>
      <c r="G206" s="147">
        <v>0</v>
      </c>
      <c r="H206" s="147">
        <v>72.099999999999994</v>
      </c>
    </row>
    <row r="207" spans="1:8" x14ac:dyDescent="0.25">
      <c r="A207" s="161">
        <v>199</v>
      </c>
      <c r="B207" s="92" t="s">
        <v>601</v>
      </c>
      <c r="C207" s="147">
        <v>0</v>
      </c>
      <c r="D207" s="147">
        <v>47.07</v>
      </c>
      <c r="E207" s="147">
        <v>0</v>
      </c>
      <c r="F207" s="147">
        <v>91.45</v>
      </c>
      <c r="G207" s="147">
        <v>0</v>
      </c>
      <c r="H207" s="147">
        <v>32.5</v>
      </c>
    </row>
    <row r="208" spans="1:8" x14ac:dyDescent="0.25">
      <c r="A208" s="161">
        <v>200</v>
      </c>
      <c r="B208" s="92" t="s">
        <v>602</v>
      </c>
      <c r="C208" s="147">
        <v>806</v>
      </c>
      <c r="D208" s="147">
        <v>48.03</v>
      </c>
      <c r="E208" s="147">
        <v>806</v>
      </c>
      <c r="F208" s="147">
        <v>71.64</v>
      </c>
      <c r="G208" s="147">
        <v>806</v>
      </c>
      <c r="H208" s="147">
        <v>90.6</v>
      </c>
    </row>
    <row r="209" spans="1:8" x14ac:dyDescent="0.25">
      <c r="A209" s="161">
        <v>201</v>
      </c>
      <c r="B209" s="92" t="s">
        <v>603</v>
      </c>
      <c r="C209" s="147">
        <v>0</v>
      </c>
      <c r="D209" s="147">
        <v>19.41</v>
      </c>
      <c r="E209" s="147">
        <v>526.23</v>
      </c>
      <c r="F209" s="147">
        <v>16.54</v>
      </c>
      <c r="G209" s="147">
        <v>526.33000000000004</v>
      </c>
      <c r="H209" s="147">
        <v>19.34</v>
      </c>
    </row>
    <row r="210" spans="1:8" x14ac:dyDescent="0.25">
      <c r="A210" s="161">
        <v>202</v>
      </c>
      <c r="B210" s="92" t="s">
        <v>604</v>
      </c>
      <c r="C210" s="147">
        <v>0</v>
      </c>
      <c r="D210" s="147">
        <v>42.36</v>
      </c>
      <c r="E210" s="147">
        <v>526.23</v>
      </c>
      <c r="F210" s="147">
        <v>36.68</v>
      </c>
      <c r="G210" s="147">
        <v>526.33000000000004</v>
      </c>
      <c r="H210" s="147">
        <v>37.6</v>
      </c>
    </row>
    <row r="211" spans="1:8" x14ac:dyDescent="0.25">
      <c r="A211" s="161">
        <v>203</v>
      </c>
      <c r="B211" s="92" t="s">
        <v>605</v>
      </c>
      <c r="C211" s="147">
        <v>526.23</v>
      </c>
      <c r="D211" s="147">
        <v>48.2</v>
      </c>
      <c r="E211" s="147">
        <v>526.23</v>
      </c>
      <c r="F211" s="147">
        <v>53.33</v>
      </c>
      <c r="G211" s="147">
        <v>526.23</v>
      </c>
      <c r="H211" s="147">
        <v>29.15</v>
      </c>
    </row>
    <row r="212" spans="1:8" x14ac:dyDescent="0.25">
      <c r="A212" s="161">
        <v>204</v>
      </c>
      <c r="B212" s="92" t="s">
        <v>606</v>
      </c>
      <c r="C212" s="147">
        <v>523.20000000000005</v>
      </c>
      <c r="D212" s="147">
        <v>60.6</v>
      </c>
      <c r="E212" s="147">
        <v>523.20000000000005</v>
      </c>
      <c r="F212" s="147">
        <v>17.2</v>
      </c>
      <c r="G212" s="147">
        <v>526.23</v>
      </c>
      <c r="H212" s="147">
        <v>76.8</v>
      </c>
    </row>
    <row r="213" spans="1:8" x14ac:dyDescent="0.25">
      <c r="A213" s="161">
        <v>205</v>
      </c>
      <c r="B213" s="92" t="s">
        <v>607</v>
      </c>
      <c r="C213" s="147">
        <v>0</v>
      </c>
      <c r="D213" s="147">
        <v>48.53</v>
      </c>
      <c r="E213" s="147">
        <v>52.62</v>
      </c>
      <c r="F213" s="147">
        <v>52.62</v>
      </c>
      <c r="G213" s="147">
        <v>105.24</v>
      </c>
      <c r="H213" s="147">
        <v>69.989999999999995</v>
      </c>
    </row>
    <row r="214" spans="1:8" x14ac:dyDescent="0.25">
      <c r="A214" s="161">
        <v>206</v>
      </c>
      <c r="B214" s="92" t="s">
        <v>608</v>
      </c>
      <c r="C214" s="147">
        <v>526.23</v>
      </c>
      <c r="D214" s="147">
        <v>39.53</v>
      </c>
      <c r="E214" s="147">
        <v>575.85</v>
      </c>
      <c r="F214" s="147">
        <v>17.239999999999998</v>
      </c>
      <c r="G214" s="147">
        <v>631.48</v>
      </c>
      <c r="H214" s="147">
        <v>27.83</v>
      </c>
    </row>
    <row r="215" spans="1:8" x14ac:dyDescent="0.25">
      <c r="A215" s="161">
        <v>207</v>
      </c>
      <c r="B215" s="92" t="s">
        <v>609</v>
      </c>
      <c r="C215" s="147">
        <v>0</v>
      </c>
      <c r="D215" s="147">
        <v>51.95</v>
      </c>
      <c r="E215" s="147">
        <v>52.62</v>
      </c>
      <c r="F215" s="147">
        <v>40.47</v>
      </c>
      <c r="G215" s="147">
        <v>105.24</v>
      </c>
      <c r="H215" s="147">
        <v>97.65</v>
      </c>
    </row>
    <row r="216" spans="1:8" x14ac:dyDescent="0.25">
      <c r="A216" s="161">
        <v>208</v>
      </c>
      <c r="B216" s="92" t="s">
        <v>590</v>
      </c>
      <c r="C216" s="147">
        <v>0</v>
      </c>
      <c r="D216" s="147">
        <v>69.739999999999995</v>
      </c>
      <c r="E216" s="147">
        <v>0</v>
      </c>
      <c r="F216" s="147">
        <v>118.3</v>
      </c>
      <c r="G216" s="147">
        <v>0</v>
      </c>
      <c r="H216" s="147">
        <v>145.35</v>
      </c>
    </row>
    <row r="217" spans="1:8" x14ac:dyDescent="0.25">
      <c r="A217" s="161">
        <v>209</v>
      </c>
      <c r="B217" s="92" t="s">
        <v>610</v>
      </c>
      <c r="C217" s="147">
        <v>806</v>
      </c>
      <c r="D217" s="147">
        <v>76.19</v>
      </c>
      <c r="E217" s="147">
        <v>806</v>
      </c>
      <c r="F217" s="147">
        <v>5.37</v>
      </c>
      <c r="G217" s="147">
        <v>806</v>
      </c>
      <c r="H217" s="147">
        <v>25.93</v>
      </c>
    </row>
    <row r="218" spans="1:8" x14ac:dyDescent="0.25">
      <c r="A218" s="161">
        <v>210</v>
      </c>
      <c r="B218" s="92" t="s">
        <v>611</v>
      </c>
      <c r="C218" s="147">
        <v>0</v>
      </c>
      <c r="D218" s="147">
        <v>135.01</v>
      </c>
      <c r="E218" s="147">
        <v>0</v>
      </c>
      <c r="F218" s="147">
        <v>99.55</v>
      </c>
      <c r="G218" s="147">
        <v>0</v>
      </c>
      <c r="H218" s="147">
        <v>65.45</v>
      </c>
    </row>
    <row r="219" spans="1:8" x14ac:dyDescent="0.25">
      <c r="A219" s="161">
        <v>211</v>
      </c>
      <c r="B219" s="92" t="s">
        <v>589</v>
      </c>
      <c r="C219" s="147">
        <v>0</v>
      </c>
      <c r="D219" s="147">
        <v>7.2</v>
      </c>
      <c r="E219" s="147">
        <v>0</v>
      </c>
      <c r="F219" s="147">
        <v>9.6999999999999993</v>
      </c>
      <c r="G219" s="147">
        <v>0</v>
      </c>
      <c r="H219" s="147">
        <v>7.5</v>
      </c>
    </row>
    <row r="220" spans="1:8" x14ac:dyDescent="0.25">
      <c r="A220" s="93"/>
      <c r="B220" s="93" t="s">
        <v>206</v>
      </c>
      <c r="C220" s="119">
        <f>SUM(C9:C219)</f>
        <v>18171.3295</v>
      </c>
      <c r="D220" s="119">
        <f t="shared" ref="D220:H220" si="0">SUM(D9:D219)</f>
        <v>30823.292475817761</v>
      </c>
      <c r="E220" s="119">
        <f t="shared" si="0"/>
        <v>26120.929499999995</v>
      </c>
      <c r="F220" s="119">
        <f t="shared" si="0"/>
        <v>54557.712929044064</v>
      </c>
      <c r="G220" s="119">
        <f t="shared" si="0"/>
        <v>28040.549500000012</v>
      </c>
      <c r="H220" s="119">
        <f t="shared" si="0"/>
        <v>57726.314303675434</v>
      </c>
    </row>
    <row r="221" spans="1:8" ht="15.75" customHeight="1" x14ac:dyDescent="0.25">
      <c r="A221" s="204" t="s">
        <v>329</v>
      </c>
      <c r="B221" s="205"/>
      <c r="C221" s="205"/>
      <c r="D221" s="205"/>
      <c r="E221" s="205"/>
      <c r="F221" s="205"/>
      <c r="G221" s="205"/>
      <c r="H221" s="206"/>
    </row>
    <row r="222" spans="1:8" x14ac:dyDescent="0.25">
      <c r="A222" s="161">
        <v>1</v>
      </c>
      <c r="B222" s="111" t="s">
        <v>414</v>
      </c>
      <c r="C222" s="147">
        <v>730.4</v>
      </c>
      <c r="D222" s="147">
        <v>582.64</v>
      </c>
      <c r="E222" s="147">
        <v>510.92</v>
      </c>
      <c r="F222" s="147">
        <v>325.39999999999998</v>
      </c>
      <c r="G222" s="147">
        <v>540.32000000000005</v>
      </c>
      <c r="H222" s="147">
        <v>672.68</v>
      </c>
    </row>
    <row r="223" spans="1:8" x14ac:dyDescent="0.25">
      <c r="A223" s="161">
        <v>2</v>
      </c>
      <c r="B223" s="92" t="s">
        <v>1</v>
      </c>
      <c r="C223" s="147">
        <v>31774.86</v>
      </c>
      <c r="D223" s="147">
        <v>3637.53</v>
      </c>
      <c r="E223" s="147">
        <v>33395.379999999997</v>
      </c>
      <c r="F223" s="147">
        <v>0</v>
      </c>
      <c r="G223" s="116">
        <v>35065.14</v>
      </c>
      <c r="H223" s="147">
        <v>6923.45</v>
      </c>
    </row>
    <row r="224" spans="1:8" x14ac:dyDescent="0.25">
      <c r="A224" s="161">
        <v>3</v>
      </c>
      <c r="B224" s="92" t="s">
        <v>2</v>
      </c>
      <c r="C224" s="147">
        <v>0</v>
      </c>
      <c r="D224" s="147">
        <v>8197.08</v>
      </c>
      <c r="E224" s="147">
        <v>0</v>
      </c>
      <c r="F224" s="147">
        <v>12663.59</v>
      </c>
      <c r="G224" s="116">
        <v>0</v>
      </c>
      <c r="H224" s="147">
        <v>20198.32</v>
      </c>
    </row>
    <row r="225" spans="1:8" x14ac:dyDescent="0.25">
      <c r="A225" s="161">
        <v>4</v>
      </c>
      <c r="B225" s="92" t="s">
        <v>3</v>
      </c>
      <c r="C225" s="147">
        <v>7194.18</v>
      </c>
      <c r="D225" s="147">
        <v>5654.16</v>
      </c>
      <c r="E225" s="147">
        <v>7561.08</v>
      </c>
      <c r="F225" s="147">
        <v>10165.64</v>
      </c>
      <c r="G225" s="116">
        <v>7946.69</v>
      </c>
      <c r="H225" s="147">
        <v>5806.35</v>
      </c>
    </row>
    <row r="226" spans="1:8" x14ac:dyDescent="0.25">
      <c r="A226" s="161">
        <v>5</v>
      </c>
      <c r="B226" s="92" t="s">
        <v>4</v>
      </c>
      <c r="C226" s="147">
        <v>0</v>
      </c>
      <c r="D226" s="147">
        <v>110.98</v>
      </c>
      <c r="E226" s="147">
        <v>0</v>
      </c>
      <c r="F226" s="147">
        <v>72.7</v>
      </c>
      <c r="G226" s="116">
        <v>0</v>
      </c>
      <c r="H226" s="147">
        <v>1671.92</v>
      </c>
    </row>
    <row r="227" spans="1:8" x14ac:dyDescent="0.25">
      <c r="A227" s="161">
        <v>6</v>
      </c>
      <c r="B227" s="92" t="s">
        <v>5</v>
      </c>
      <c r="C227" s="147">
        <v>0</v>
      </c>
      <c r="D227" s="147">
        <v>68.8</v>
      </c>
      <c r="E227" s="147">
        <v>0</v>
      </c>
      <c r="F227" s="147">
        <v>0</v>
      </c>
      <c r="G227" s="147">
        <v>0</v>
      </c>
      <c r="H227" s="147">
        <v>126.58</v>
      </c>
    </row>
    <row r="228" spans="1:8" x14ac:dyDescent="0.25">
      <c r="A228" s="161">
        <v>7</v>
      </c>
      <c r="B228" s="92" t="s">
        <v>8</v>
      </c>
      <c r="C228" s="147">
        <v>0</v>
      </c>
      <c r="D228" s="147">
        <v>0</v>
      </c>
      <c r="E228" s="147">
        <v>0</v>
      </c>
      <c r="F228" s="147">
        <v>206.89</v>
      </c>
      <c r="G228" s="147">
        <v>0</v>
      </c>
      <c r="H228" s="147">
        <v>175.4</v>
      </c>
    </row>
    <row r="229" spans="1:8" x14ac:dyDescent="0.25">
      <c r="A229" s="161">
        <v>8</v>
      </c>
      <c r="B229" s="92" t="s">
        <v>461</v>
      </c>
      <c r="C229" s="147">
        <v>0</v>
      </c>
      <c r="D229" s="147">
        <v>132.47</v>
      </c>
      <c r="E229" s="147">
        <v>0</v>
      </c>
      <c r="F229" s="147">
        <v>493.2</v>
      </c>
      <c r="G229" s="147">
        <v>0</v>
      </c>
      <c r="H229" s="147">
        <v>121.6</v>
      </c>
    </row>
    <row r="230" spans="1:8" x14ac:dyDescent="0.25">
      <c r="A230" s="161">
        <v>9</v>
      </c>
      <c r="B230" s="92" t="s">
        <v>35</v>
      </c>
      <c r="C230" s="147">
        <v>729.30549999999994</v>
      </c>
      <c r="D230" s="147">
        <v>225.72805784294036</v>
      </c>
      <c r="E230" s="147">
        <v>729.30549999999994</v>
      </c>
      <c r="F230" s="147">
        <v>1467.2637075718014</v>
      </c>
      <c r="G230" s="147">
        <v>729.30549999999994</v>
      </c>
      <c r="H230" s="147">
        <v>112.24483243026289</v>
      </c>
    </row>
    <row r="231" spans="1:8" x14ac:dyDescent="0.25">
      <c r="A231" s="161">
        <v>10</v>
      </c>
      <c r="B231" s="92" t="s">
        <v>22</v>
      </c>
      <c r="C231" s="147">
        <v>3539.33</v>
      </c>
      <c r="D231" s="147">
        <v>1628.87</v>
      </c>
      <c r="E231" s="147">
        <v>3539.33</v>
      </c>
      <c r="F231" s="147">
        <v>152.54</v>
      </c>
      <c r="G231" s="147">
        <v>3539.33</v>
      </c>
      <c r="H231" s="147">
        <v>1520.41</v>
      </c>
    </row>
    <row r="232" spans="1:8" x14ac:dyDescent="0.25">
      <c r="A232" s="161">
        <v>11</v>
      </c>
      <c r="B232" s="92" t="s">
        <v>23</v>
      </c>
      <c r="C232" s="147">
        <v>0</v>
      </c>
      <c r="D232" s="147">
        <v>2444.63</v>
      </c>
      <c r="E232" s="147">
        <v>0</v>
      </c>
      <c r="F232" s="147">
        <v>6086.11</v>
      </c>
      <c r="G232" s="147">
        <v>3539.33</v>
      </c>
      <c r="H232" s="147">
        <v>3458.66</v>
      </c>
    </row>
    <row r="233" spans="1:8" x14ac:dyDescent="0.25">
      <c r="A233" s="161">
        <v>12</v>
      </c>
      <c r="B233" s="92" t="s">
        <v>24</v>
      </c>
      <c r="C233" s="147">
        <v>0</v>
      </c>
      <c r="D233" s="147">
        <v>0</v>
      </c>
      <c r="E233" s="147">
        <v>0</v>
      </c>
      <c r="F233" s="147">
        <v>0</v>
      </c>
      <c r="G233" s="147">
        <v>0</v>
      </c>
      <c r="H233" s="147">
        <v>1481.58</v>
      </c>
    </row>
    <row r="234" spans="1:8" x14ac:dyDescent="0.25">
      <c r="A234" s="161">
        <v>13</v>
      </c>
      <c r="B234" s="92" t="s">
        <v>25</v>
      </c>
      <c r="C234" s="147">
        <v>0</v>
      </c>
      <c r="D234" s="147">
        <v>16</v>
      </c>
      <c r="E234" s="147">
        <v>0</v>
      </c>
      <c r="F234" s="147">
        <v>0</v>
      </c>
      <c r="G234" s="147">
        <v>0</v>
      </c>
      <c r="H234" s="147">
        <v>46.68</v>
      </c>
    </row>
    <row r="235" spans="1:8" x14ac:dyDescent="0.25">
      <c r="A235" s="161">
        <v>14</v>
      </c>
      <c r="B235" s="92" t="s">
        <v>27</v>
      </c>
      <c r="C235" s="147">
        <v>0</v>
      </c>
      <c r="D235" s="147">
        <v>13851.2</v>
      </c>
      <c r="E235" s="147">
        <v>0</v>
      </c>
      <c r="F235" s="147">
        <v>0</v>
      </c>
      <c r="G235" s="147">
        <v>0</v>
      </c>
      <c r="H235" s="147">
        <v>29075.4</v>
      </c>
    </row>
    <row r="236" spans="1:8" x14ac:dyDescent="0.25">
      <c r="A236" s="161">
        <v>15</v>
      </c>
      <c r="B236" s="92" t="s">
        <v>28</v>
      </c>
      <c r="C236" s="147">
        <v>0</v>
      </c>
      <c r="D236" s="147">
        <v>0</v>
      </c>
      <c r="E236" s="147">
        <v>0</v>
      </c>
      <c r="F236" s="147">
        <v>333.39</v>
      </c>
      <c r="G236" s="147">
        <v>0</v>
      </c>
      <c r="H236" s="147">
        <v>0</v>
      </c>
    </row>
    <row r="237" spans="1:8" x14ac:dyDescent="0.25">
      <c r="A237" s="161">
        <v>16</v>
      </c>
      <c r="B237" s="92" t="s">
        <v>32</v>
      </c>
      <c r="C237" s="147">
        <v>0</v>
      </c>
      <c r="D237" s="147">
        <v>464.66</v>
      </c>
      <c r="E237" s="147">
        <v>0</v>
      </c>
      <c r="F237" s="147">
        <v>0</v>
      </c>
      <c r="G237" s="147">
        <v>0</v>
      </c>
      <c r="H237" s="147">
        <v>0</v>
      </c>
    </row>
    <row r="238" spans="1:8" x14ac:dyDescent="0.25">
      <c r="A238" s="161">
        <v>17</v>
      </c>
      <c r="B238" s="92" t="s">
        <v>33</v>
      </c>
      <c r="C238" s="147">
        <v>0</v>
      </c>
      <c r="D238" s="147">
        <v>1848.76</v>
      </c>
      <c r="E238" s="147">
        <v>0</v>
      </c>
      <c r="F238" s="147">
        <v>0</v>
      </c>
      <c r="G238" s="147">
        <v>0</v>
      </c>
      <c r="H238" s="147">
        <v>0</v>
      </c>
    </row>
    <row r="239" spans="1:8" x14ac:dyDescent="0.25">
      <c r="A239" s="161">
        <v>18</v>
      </c>
      <c r="B239" s="92" t="s">
        <v>34</v>
      </c>
      <c r="C239" s="147">
        <v>0</v>
      </c>
      <c r="D239" s="147">
        <v>122.19</v>
      </c>
      <c r="E239" s="147">
        <v>0</v>
      </c>
      <c r="F239" s="147">
        <v>808.48</v>
      </c>
      <c r="G239" s="147">
        <v>0</v>
      </c>
      <c r="H239" s="147">
        <v>0</v>
      </c>
    </row>
    <row r="240" spans="1:8" x14ac:dyDescent="0.25">
      <c r="A240" s="161">
        <v>19</v>
      </c>
      <c r="B240" s="92" t="s">
        <v>37</v>
      </c>
      <c r="C240" s="147">
        <v>1547.11</v>
      </c>
      <c r="D240" s="147">
        <v>91.44</v>
      </c>
      <c r="E240" s="147">
        <v>584.29999999999995</v>
      </c>
      <c r="F240" s="147">
        <v>0</v>
      </c>
      <c r="G240" s="147">
        <v>607.67999999999995</v>
      </c>
      <c r="H240" s="147">
        <v>0</v>
      </c>
    </row>
    <row r="241" spans="1:8" x14ac:dyDescent="0.25">
      <c r="A241" s="161">
        <v>20</v>
      </c>
      <c r="B241" s="92" t="s">
        <v>258</v>
      </c>
      <c r="C241" s="147">
        <v>2022.91</v>
      </c>
      <c r="D241" s="147">
        <v>110.77</v>
      </c>
      <c r="E241" s="147">
        <v>2099.33</v>
      </c>
      <c r="F241" s="147">
        <v>8296.5</v>
      </c>
      <c r="G241" s="147">
        <v>2013.21</v>
      </c>
      <c r="H241" s="147">
        <v>0</v>
      </c>
    </row>
    <row r="242" spans="1:8" x14ac:dyDescent="0.25">
      <c r="A242" s="161">
        <v>21</v>
      </c>
      <c r="B242" s="92" t="s">
        <v>259</v>
      </c>
      <c r="C242" s="147">
        <v>6835.16</v>
      </c>
      <c r="D242" s="147">
        <v>48.13</v>
      </c>
      <c r="E242" s="147">
        <v>7108.57</v>
      </c>
      <c r="F242" s="147">
        <v>0</v>
      </c>
      <c r="G242" s="147">
        <v>7392.91</v>
      </c>
      <c r="H242" s="147">
        <v>0</v>
      </c>
    </row>
    <row r="243" spans="1:8" x14ac:dyDescent="0.25">
      <c r="A243" s="161">
        <v>22</v>
      </c>
      <c r="B243" s="92" t="s">
        <v>211</v>
      </c>
      <c r="C243" s="147">
        <v>2171.1999999999998</v>
      </c>
      <c r="D243" s="147">
        <v>26.76</v>
      </c>
      <c r="E243" s="147">
        <v>2249.3000000000002</v>
      </c>
      <c r="F243" s="147">
        <v>9.52</v>
      </c>
      <c r="G243" s="147">
        <v>2337.1</v>
      </c>
      <c r="H243" s="147">
        <v>5.01</v>
      </c>
    </row>
    <row r="244" spans="1:8" x14ac:dyDescent="0.25">
      <c r="A244" s="161">
        <v>23</v>
      </c>
      <c r="B244" s="92" t="s">
        <v>39</v>
      </c>
      <c r="C244" s="147">
        <v>1515.6</v>
      </c>
      <c r="D244" s="147">
        <v>0</v>
      </c>
      <c r="E244" s="147">
        <v>1576.2</v>
      </c>
      <c r="F244" s="147">
        <v>0</v>
      </c>
      <c r="G244" s="147">
        <v>1639.2</v>
      </c>
      <c r="H244" s="147">
        <v>21.09</v>
      </c>
    </row>
    <row r="245" spans="1:8" x14ac:dyDescent="0.25">
      <c r="A245" s="161">
        <v>24</v>
      </c>
      <c r="B245" s="92" t="s">
        <v>261</v>
      </c>
      <c r="C245" s="147">
        <v>0</v>
      </c>
      <c r="D245" s="147">
        <v>16.5</v>
      </c>
      <c r="E245" s="147">
        <v>0</v>
      </c>
      <c r="F245" s="147">
        <v>15.2</v>
      </c>
      <c r="G245" s="147">
        <v>0</v>
      </c>
      <c r="H245" s="147">
        <v>35.700000000000003</v>
      </c>
    </row>
    <row r="246" spans="1:8" x14ac:dyDescent="0.25">
      <c r="A246" s="161">
        <v>25</v>
      </c>
      <c r="B246" s="92" t="s">
        <v>262</v>
      </c>
      <c r="C246" s="147">
        <v>0</v>
      </c>
      <c r="D246" s="147">
        <v>0</v>
      </c>
      <c r="E246" s="147">
        <v>0</v>
      </c>
      <c r="F246" s="147">
        <v>215</v>
      </c>
      <c r="G246" s="147">
        <v>0</v>
      </c>
      <c r="H246" s="147">
        <v>46.07</v>
      </c>
    </row>
    <row r="247" spans="1:8" x14ac:dyDescent="0.25">
      <c r="A247" s="161">
        <v>26</v>
      </c>
      <c r="B247" s="92" t="s">
        <v>264</v>
      </c>
      <c r="C247" s="147">
        <v>2154.29</v>
      </c>
      <c r="D247" s="147">
        <v>338.77</v>
      </c>
      <c r="E247" s="147">
        <v>2214.61</v>
      </c>
      <c r="F247" s="147">
        <v>8</v>
      </c>
      <c r="G247" s="147">
        <v>2274.4</v>
      </c>
      <c r="H247" s="147">
        <v>136.41</v>
      </c>
    </row>
    <row r="248" spans="1:8" x14ac:dyDescent="0.25">
      <c r="A248" s="161">
        <v>27</v>
      </c>
      <c r="B248" s="92" t="s">
        <v>265</v>
      </c>
      <c r="C248" s="147">
        <v>2171.1999999999998</v>
      </c>
      <c r="D248" s="147">
        <v>3.18</v>
      </c>
      <c r="E248" s="147">
        <v>2249.3000000000002</v>
      </c>
      <c r="F248" s="147">
        <v>0</v>
      </c>
      <c r="G248" s="147">
        <v>2337.1</v>
      </c>
      <c r="H248" s="147">
        <v>0</v>
      </c>
    </row>
    <row r="249" spans="1:8" x14ac:dyDescent="0.25">
      <c r="A249" s="161">
        <v>28</v>
      </c>
      <c r="B249" s="92" t="s">
        <v>266</v>
      </c>
      <c r="C249" s="147">
        <v>1867.98</v>
      </c>
      <c r="D249" s="147">
        <v>415.76</v>
      </c>
      <c r="E249" s="147">
        <v>1942.7</v>
      </c>
      <c r="F249" s="147">
        <v>49.4</v>
      </c>
      <c r="G249" s="147">
        <v>2018.46</v>
      </c>
      <c r="H249" s="147">
        <v>24.88</v>
      </c>
    </row>
    <row r="250" spans="1:8" x14ac:dyDescent="0.25">
      <c r="A250" s="161">
        <v>29</v>
      </c>
      <c r="B250" s="92" t="s">
        <v>267</v>
      </c>
      <c r="C250" s="147">
        <v>0</v>
      </c>
      <c r="D250" s="147">
        <v>0</v>
      </c>
      <c r="E250" s="147">
        <v>0</v>
      </c>
      <c r="F250" s="147">
        <v>45.06</v>
      </c>
      <c r="G250" s="147">
        <v>0</v>
      </c>
      <c r="H250" s="147">
        <v>8</v>
      </c>
    </row>
    <row r="251" spans="1:8" x14ac:dyDescent="0.25">
      <c r="A251" s="161">
        <v>30</v>
      </c>
      <c r="B251" s="92" t="s">
        <v>270</v>
      </c>
      <c r="C251" s="147">
        <v>0</v>
      </c>
      <c r="D251" s="147">
        <v>313.85000000000002</v>
      </c>
      <c r="E251" s="147">
        <v>0</v>
      </c>
      <c r="F251" s="147">
        <v>0</v>
      </c>
      <c r="G251" s="147">
        <v>0</v>
      </c>
      <c r="H251" s="147">
        <v>0</v>
      </c>
    </row>
    <row r="252" spans="1:8" x14ac:dyDescent="0.25">
      <c r="A252" s="161">
        <v>31</v>
      </c>
      <c r="B252" s="92" t="s">
        <v>269</v>
      </c>
      <c r="C252" s="147">
        <v>2169.89</v>
      </c>
      <c r="D252" s="147">
        <v>77.959999999999994</v>
      </c>
      <c r="E252" s="147">
        <v>2352.16</v>
      </c>
      <c r="F252" s="147">
        <v>478.41</v>
      </c>
      <c r="G252" s="147">
        <v>2632.07</v>
      </c>
      <c r="H252" s="147">
        <v>479.34</v>
      </c>
    </row>
    <row r="253" spans="1:8" x14ac:dyDescent="0.25">
      <c r="A253" s="161">
        <v>32</v>
      </c>
      <c r="B253" s="92" t="s">
        <v>271</v>
      </c>
      <c r="C253" s="147">
        <v>8455.4</v>
      </c>
      <c r="D253" s="147">
        <v>50.4</v>
      </c>
      <c r="E253" s="147">
        <v>8759.7999999999993</v>
      </c>
      <c r="F253" s="147">
        <v>7.9</v>
      </c>
      <c r="G253" s="147">
        <v>9101.5</v>
      </c>
      <c r="H253" s="147">
        <v>13.9</v>
      </c>
    </row>
    <row r="254" spans="1:8" x14ac:dyDescent="0.25">
      <c r="A254" s="161">
        <v>33</v>
      </c>
      <c r="B254" s="92" t="s">
        <v>272</v>
      </c>
      <c r="C254" s="147">
        <v>1867.98</v>
      </c>
      <c r="D254" s="147">
        <v>28.99</v>
      </c>
      <c r="E254" s="147">
        <v>1942.7</v>
      </c>
      <c r="F254" s="147">
        <v>34.93</v>
      </c>
      <c r="G254" s="147">
        <v>2018.46</v>
      </c>
      <c r="H254" s="147">
        <v>27.23</v>
      </c>
    </row>
    <row r="255" spans="1:8" x14ac:dyDescent="0.25">
      <c r="A255" s="161">
        <v>34</v>
      </c>
      <c r="B255" s="92" t="s">
        <v>56</v>
      </c>
      <c r="C255" s="147">
        <v>4413.2299999999996</v>
      </c>
      <c r="D255" s="147">
        <v>0</v>
      </c>
      <c r="E255" s="147">
        <v>4413.2299999999996</v>
      </c>
      <c r="F255" s="147">
        <v>0</v>
      </c>
      <c r="G255" s="147">
        <v>4413.2299999999996</v>
      </c>
      <c r="H255" s="147">
        <v>0</v>
      </c>
    </row>
    <row r="256" spans="1:8" x14ac:dyDescent="0.25">
      <c r="A256" s="161">
        <v>35</v>
      </c>
      <c r="B256" s="92" t="s">
        <v>57</v>
      </c>
      <c r="C256" s="147">
        <v>0</v>
      </c>
      <c r="D256" s="147">
        <v>12648.47</v>
      </c>
      <c r="E256" s="147">
        <v>0</v>
      </c>
      <c r="F256" s="147">
        <v>15661.06</v>
      </c>
      <c r="G256" s="147">
        <v>0</v>
      </c>
      <c r="H256" s="147">
        <v>10289.209999999999</v>
      </c>
    </row>
    <row r="257" spans="1:8" x14ac:dyDescent="0.25">
      <c r="A257" s="161">
        <v>36</v>
      </c>
      <c r="B257" s="92" t="s">
        <v>58</v>
      </c>
      <c r="C257" s="147">
        <v>0</v>
      </c>
      <c r="D257" s="147">
        <v>69.38</v>
      </c>
      <c r="E257" s="147">
        <v>0</v>
      </c>
      <c r="F257" s="147">
        <v>20.02</v>
      </c>
      <c r="G257" s="147">
        <v>0</v>
      </c>
      <c r="H257" s="147">
        <v>137.44</v>
      </c>
    </row>
    <row r="258" spans="1:8" x14ac:dyDescent="0.25">
      <c r="A258" s="161">
        <v>37</v>
      </c>
      <c r="B258" s="92" t="s">
        <v>61</v>
      </c>
      <c r="C258" s="147">
        <v>0</v>
      </c>
      <c r="D258" s="147">
        <v>0</v>
      </c>
      <c r="E258" s="147">
        <v>0</v>
      </c>
      <c r="F258" s="147">
        <v>53.6</v>
      </c>
      <c r="G258" s="116">
        <v>0</v>
      </c>
      <c r="H258" s="147">
        <v>0</v>
      </c>
    </row>
    <row r="259" spans="1:8" x14ac:dyDescent="0.25">
      <c r="A259" s="161">
        <v>38</v>
      </c>
      <c r="B259" s="92" t="s">
        <v>66</v>
      </c>
      <c r="C259" s="147">
        <v>8659</v>
      </c>
      <c r="D259" s="147">
        <v>0</v>
      </c>
      <c r="E259" s="147">
        <v>8659</v>
      </c>
      <c r="F259" s="147">
        <v>0</v>
      </c>
      <c r="G259" s="116">
        <v>8659</v>
      </c>
      <c r="H259" s="147">
        <v>0</v>
      </c>
    </row>
    <row r="260" spans="1:8" x14ac:dyDescent="0.25">
      <c r="A260" s="161">
        <v>39</v>
      </c>
      <c r="B260" s="92" t="s">
        <v>67</v>
      </c>
      <c r="C260" s="147">
        <v>27.18</v>
      </c>
      <c r="D260" s="147">
        <v>27.18</v>
      </c>
      <c r="E260" s="147">
        <v>36.340000000000003</v>
      </c>
      <c r="F260" s="147">
        <v>36.340000000000003</v>
      </c>
      <c r="G260" s="116">
        <v>63.42</v>
      </c>
      <c r="H260" s="147">
        <v>58.78</v>
      </c>
    </row>
    <row r="261" spans="1:8" x14ac:dyDescent="0.25">
      <c r="A261" s="161">
        <v>40</v>
      </c>
      <c r="B261" s="92" t="s">
        <v>69</v>
      </c>
      <c r="C261" s="147">
        <v>0</v>
      </c>
      <c r="D261" s="147">
        <v>1635.5</v>
      </c>
      <c r="E261" s="147">
        <v>0</v>
      </c>
      <c r="F261" s="147">
        <v>692.33</v>
      </c>
      <c r="G261" s="116">
        <v>0</v>
      </c>
      <c r="H261" s="147">
        <v>0</v>
      </c>
    </row>
    <row r="262" spans="1:8" x14ac:dyDescent="0.25">
      <c r="A262" s="161">
        <v>41</v>
      </c>
      <c r="B262" s="92" t="s">
        <v>77</v>
      </c>
      <c r="C262" s="147">
        <v>0</v>
      </c>
      <c r="D262" s="147">
        <v>658.72</v>
      </c>
      <c r="E262" s="147">
        <v>0</v>
      </c>
      <c r="F262" s="147">
        <v>380.73</v>
      </c>
      <c r="G262" s="147">
        <v>0</v>
      </c>
      <c r="H262" s="147">
        <v>526.61</v>
      </c>
    </row>
    <row r="263" spans="1:8" x14ac:dyDescent="0.25">
      <c r="A263" s="161">
        <v>42</v>
      </c>
      <c r="B263" s="92" t="s">
        <v>79</v>
      </c>
      <c r="C263" s="147">
        <v>0</v>
      </c>
      <c r="D263" s="147">
        <v>72.38</v>
      </c>
      <c r="E263" s="147">
        <v>0</v>
      </c>
      <c r="F263" s="147">
        <v>76.8</v>
      </c>
      <c r="G263" s="147">
        <v>0</v>
      </c>
      <c r="H263" s="147">
        <v>46.6</v>
      </c>
    </row>
    <row r="264" spans="1:8" x14ac:dyDescent="0.25">
      <c r="A264" s="161">
        <v>43</v>
      </c>
      <c r="B264" s="92" t="s">
        <v>84</v>
      </c>
      <c r="C264" s="147">
        <v>0</v>
      </c>
      <c r="D264" s="147">
        <v>0</v>
      </c>
      <c r="E264" s="147">
        <v>0</v>
      </c>
      <c r="F264" s="147">
        <v>429.11</v>
      </c>
      <c r="G264" s="147">
        <v>0</v>
      </c>
      <c r="H264" s="147">
        <v>0</v>
      </c>
    </row>
    <row r="265" spans="1:8" x14ac:dyDescent="0.25">
      <c r="A265" s="161">
        <v>44</v>
      </c>
      <c r="B265" s="92" t="s">
        <v>85</v>
      </c>
      <c r="C265" s="147">
        <v>0</v>
      </c>
      <c r="D265" s="147">
        <v>1562.02</v>
      </c>
      <c r="E265" s="147">
        <v>0</v>
      </c>
      <c r="F265" s="147">
        <v>2144.16</v>
      </c>
      <c r="G265" s="147">
        <v>0</v>
      </c>
      <c r="H265" s="147">
        <v>4260.3100000000004</v>
      </c>
    </row>
    <row r="266" spans="1:8" x14ac:dyDescent="0.25">
      <c r="A266" s="161">
        <v>45</v>
      </c>
      <c r="B266" s="92" t="s">
        <v>86</v>
      </c>
      <c r="C266" s="147">
        <v>0</v>
      </c>
      <c r="D266" s="147">
        <v>0</v>
      </c>
      <c r="E266" s="147">
        <v>0</v>
      </c>
      <c r="F266" s="147">
        <v>0</v>
      </c>
      <c r="G266" s="147">
        <v>0</v>
      </c>
      <c r="H266" s="147">
        <v>926.44</v>
      </c>
    </row>
    <row r="267" spans="1:8" x14ac:dyDescent="0.25">
      <c r="A267" s="161">
        <v>46</v>
      </c>
      <c r="B267" s="92" t="s">
        <v>87</v>
      </c>
      <c r="C267" s="147">
        <v>0</v>
      </c>
      <c r="D267" s="147">
        <v>0</v>
      </c>
      <c r="E267" s="147">
        <v>0</v>
      </c>
      <c r="F267" s="147">
        <v>117.01</v>
      </c>
      <c r="G267" s="147">
        <v>0</v>
      </c>
      <c r="H267" s="147">
        <v>4366.5200000000004</v>
      </c>
    </row>
    <row r="268" spans="1:8" x14ac:dyDescent="0.25">
      <c r="A268" s="161">
        <v>47</v>
      </c>
      <c r="B268" s="92" t="s">
        <v>88</v>
      </c>
      <c r="C268" s="147">
        <v>0</v>
      </c>
      <c r="D268" s="147">
        <v>0</v>
      </c>
      <c r="E268" s="147">
        <v>0</v>
      </c>
      <c r="F268" s="147">
        <v>40.18</v>
      </c>
      <c r="G268" s="147">
        <v>0</v>
      </c>
      <c r="H268" s="147">
        <v>2112.0300000000002</v>
      </c>
    </row>
    <row r="269" spans="1:8" x14ac:dyDescent="0.25">
      <c r="A269" s="161">
        <v>48</v>
      </c>
      <c r="B269" s="92" t="s">
        <v>91</v>
      </c>
      <c r="C269" s="147">
        <v>0</v>
      </c>
      <c r="D269" s="147">
        <v>0</v>
      </c>
      <c r="E269" s="147">
        <v>0</v>
      </c>
      <c r="F269" s="147">
        <v>0</v>
      </c>
      <c r="G269" s="147">
        <v>0</v>
      </c>
      <c r="H269" s="147">
        <v>1384.39</v>
      </c>
    </row>
    <row r="270" spans="1:8" x14ac:dyDescent="0.25">
      <c r="A270" s="161">
        <v>49</v>
      </c>
      <c r="B270" s="92" t="s">
        <v>92</v>
      </c>
      <c r="C270" s="147">
        <v>0</v>
      </c>
      <c r="D270" s="147">
        <v>0</v>
      </c>
      <c r="E270" s="147">
        <v>0</v>
      </c>
      <c r="F270" s="147">
        <v>253.57</v>
      </c>
      <c r="G270" s="147">
        <v>0</v>
      </c>
      <c r="H270" s="147">
        <v>0</v>
      </c>
    </row>
    <row r="271" spans="1:8" x14ac:dyDescent="0.25">
      <c r="A271" s="161">
        <v>50</v>
      </c>
      <c r="B271" s="92" t="s">
        <v>93</v>
      </c>
      <c r="C271" s="147">
        <v>0</v>
      </c>
      <c r="D271" s="147">
        <v>0</v>
      </c>
      <c r="E271" s="147">
        <v>0</v>
      </c>
      <c r="F271" s="147">
        <v>200</v>
      </c>
      <c r="G271" s="147">
        <v>0</v>
      </c>
      <c r="H271" s="147">
        <v>706.35</v>
      </c>
    </row>
    <row r="272" spans="1:8" x14ac:dyDescent="0.25">
      <c r="A272" s="161">
        <v>51</v>
      </c>
      <c r="B272" s="92" t="s">
        <v>94</v>
      </c>
      <c r="C272" s="147">
        <v>0</v>
      </c>
      <c r="D272" s="147">
        <v>0</v>
      </c>
      <c r="E272" s="147">
        <v>0</v>
      </c>
      <c r="F272" s="147">
        <v>0</v>
      </c>
      <c r="G272" s="147">
        <v>0</v>
      </c>
      <c r="H272" s="147">
        <v>2500.42</v>
      </c>
    </row>
    <row r="273" spans="1:8" x14ac:dyDescent="0.25">
      <c r="A273" s="161">
        <v>52</v>
      </c>
      <c r="B273" s="92" t="s">
        <v>95</v>
      </c>
      <c r="C273" s="147">
        <v>0</v>
      </c>
      <c r="D273" s="147">
        <v>0</v>
      </c>
      <c r="E273" s="147">
        <v>0</v>
      </c>
      <c r="F273" s="147">
        <v>924.32</v>
      </c>
      <c r="G273" s="147">
        <v>0</v>
      </c>
      <c r="H273" s="147">
        <v>535.6</v>
      </c>
    </row>
    <row r="274" spans="1:8" x14ac:dyDescent="0.25">
      <c r="A274" s="161">
        <v>53</v>
      </c>
      <c r="B274" s="92" t="s">
        <v>96</v>
      </c>
      <c r="C274" s="147">
        <v>0</v>
      </c>
      <c r="D274" s="147">
        <v>0</v>
      </c>
      <c r="E274" s="147">
        <v>0</v>
      </c>
      <c r="F274" s="147">
        <v>348.6</v>
      </c>
      <c r="G274" s="147">
        <v>0</v>
      </c>
      <c r="H274" s="147">
        <v>516.52</v>
      </c>
    </row>
    <row r="275" spans="1:8" x14ac:dyDescent="0.25">
      <c r="A275" s="161">
        <v>54</v>
      </c>
      <c r="B275" s="92" t="s">
        <v>99</v>
      </c>
      <c r="C275" s="147">
        <v>0</v>
      </c>
      <c r="D275" s="147">
        <v>5471.54</v>
      </c>
      <c r="E275" s="147">
        <v>0</v>
      </c>
      <c r="F275" s="147">
        <v>169983.66</v>
      </c>
      <c r="G275" s="147">
        <v>0</v>
      </c>
      <c r="H275" s="147">
        <v>55955.73</v>
      </c>
    </row>
    <row r="276" spans="1:8" x14ac:dyDescent="0.25">
      <c r="A276" s="161">
        <v>55</v>
      </c>
      <c r="B276" s="92" t="s">
        <v>216</v>
      </c>
      <c r="C276" s="147">
        <v>0</v>
      </c>
      <c r="D276" s="147">
        <v>57089.77</v>
      </c>
      <c r="E276" s="147">
        <v>0</v>
      </c>
      <c r="F276" s="147">
        <v>46322.67</v>
      </c>
      <c r="G276" s="147">
        <v>0</v>
      </c>
      <c r="H276" s="147">
        <v>33367.99</v>
      </c>
    </row>
    <row r="277" spans="1:8" x14ac:dyDescent="0.25">
      <c r="A277" s="161">
        <v>56</v>
      </c>
      <c r="B277" s="92" t="s">
        <v>104</v>
      </c>
      <c r="C277" s="147">
        <v>0</v>
      </c>
      <c r="D277" s="147">
        <v>0</v>
      </c>
      <c r="E277" s="147">
        <v>0</v>
      </c>
      <c r="F277" s="147">
        <v>15857.77</v>
      </c>
      <c r="G277" s="147">
        <v>0</v>
      </c>
      <c r="H277" s="147">
        <v>0</v>
      </c>
    </row>
    <row r="278" spans="1:8" x14ac:dyDescent="0.25">
      <c r="A278" s="161">
        <v>57</v>
      </c>
      <c r="B278" s="92" t="s">
        <v>113</v>
      </c>
      <c r="C278" s="147">
        <v>0</v>
      </c>
      <c r="D278" s="147">
        <v>0</v>
      </c>
      <c r="E278" s="147">
        <v>0</v>
      </c>
      <c r="F278" s="147">
        <v>0</v>
      </c>
      <c r="G278" s="147">
        <v>0</v>
      </c>
      <c r="H278" s="147">
        <v>6850.55</v>
      </c>
    </row>
    <row r="279" spans="1:8" x14ac:dyDescent="0.25">
      <c r="A279" s="161">
        <v>58</v>
      </c>
      <c r="B279" s="92" t="s">
        <v>365</v>
      </c>
      <c r="C279" s="147">
        <v>0</v>
      </c>
      <c r="D279" s="147">
        <v>22481.26</v>
      </c>
      <c r="E279" s="147">
        <v>5479.8</v>
      </c>
      <c r="F279" s="147">
        <v>23178.97</v>
      </c>
      <c r="G279" s="147">
        <v>5479.8</v>
      </c>
      <c r="H279" s="147">
        <v>25946.49</v>
      </c>
    </row>
    <row r="280" spans="1:8" x14ac:dyDescent="0.25">
      <c r="A280" s="161">
        <v>59</v>
      </c>
      <c r="B280" s="92" t="s">
        <v>368</v>
      </c>
      <c r="C280" s="147">
        <v>0</v>
      </c>
      <c r="D280" s="147">
        <v>13.36</v>
      </c>
      <c r="E280" s="147">
        <v>0</v>
      </c>
      <c r="F280" s="147">
        <v>0</v>
      </c>
      <c r="G280" s="147">
        <v>0</v>
      </c>
      <c r="H280" s="147">
        <v>46.09</v>
      </c>
    </row>
    <row r="281" spans="1:8" ht="30" x14ac:dyDescent="0.25">
      <c r="A281" s="162">
        <v>60</v>
      </c>
      <c r="B281" s="159" t="s">
        <v>299</v>
      </c>
      <c r="C281" s="147">
        <v>0</v>
      </c>
      <c r="D281" s="147">
        <v>2.98</v>
      </c>
      <c r="E281" s="147">
        <v>0</v>
      </c>
      <c r="F281" s="147">
        <v>3.25</v>
      </c>
      <c r="G281" s="147">
        <v>0</v>
      </c>
      <c r="H281" s="147">
        <v>4.49</v>
      </c>
    </row>
    <row r="282" spans="1:8" x14ac:dyDescent="0.25">
      <c r="A282" s="161">
        <v>61</v>
      </c>
      <c r="B282" s="92" t="s">
        <v>300</v>
      </c>
      <c r="C282" s="147">
        <v>0</v>
      </c>
      <c r="D282" s="147">
        <v>200.09</v>
      </c>
      <c r="E282" s="147">
        <v>0</v>
      </c>
      <c r="F282" s="147">
        <v>8.4</v>
      </c>
      <c r="G282" s="147">
        <v>0</v>
      </c>
      <c r="H282" s="147">
        <v>5.23</v>
      </c>
    </row>
    <row r="283" spans="1:8" x14ac:dyDescent="0.25">
      <c r="A283" s="161">
        <v>62</v>
      </c>
      <c r="B283" s="92" t="s">
        <v>301</v>
      </c>
      <c r="C283" s="147">
        <v>0</v>
      </c>
      <c r="D283" s="147">
        <v>2.77</v>
      </c>
      <c r="E283" s="147">
        <v>0</v>
      </c>
      <c r="F283" s="147">
        <v>2.76</v>
      </c>
      <c r="G283" s="147">
        <v>0</v>
      </c>
      <c r="H283" s="147">
        <v>1.45</v>
      </c>
    </row>
    <row r="284" spans="1:8" x14ac:dyDescent="0.25">
      <c r="A284" s="161">
        <v>63</v>
      </c>
      <c r="B284" s="92" t="s">
        <v>302</v>
      </c>
      <c r="C284" s="147">
        <v>0</v>
      </c>
      <c r="D284" s="147">
        <v>660.61</v>
      </c>
      <c r="E284" s="147">
        <v>0</v>
      </c>
      <c r="F284" s="147">
        <v>793.47</v>
      </c>
      <c r="G284" s="147">
        <v>0</v>
      </c>
      <c r="H284" s="147">
        <v>34.979999999999997</v>
      </c>
    </row>
    <row r="285" spans="1:8" x14ac:dyDescent="0.25">
      <c r="A285" s="161">
        <v>64</v>
      </c>
      <c r="B285" s="92" t="s">
        <v>129</v>
      </c>
      <c r="C285" s="147">
        <v>0</v>
      </c>
      <c r="D285" s="147">
        <v>0</v>
      </c>
      <c r="E285" s="147">
        <v>0</v>
      </c>
      <c r="F285" s="147">
        <v>0</v>
      </c>
      <c r="G285" s="147">
        <v>0</v>
      </c>
      <c r="H285" s="147">
        <v>0</v>
      </c>
    </row>
    <row r="286" spans="1:8" x14ac:dyDescent="0.25">
      <c r="A286" s="161">
        <v>65</v>
      </c>
      <c r="B286" s="92" t="s">
        <v>130</v>
      </c>
      <c r="C286" s="147">
        <v>0</v>
      </c>
      <c r="D286" s="147">
        <v>3503.62</v>
      </c>
      <c r="E286" s="147">
        <v>0</v>
      </c>
      <c r="F286" s="147">
        <v>2263.5</v>
      </c>
      <c r="G286" s="147">
        <v>0</v>
      </c>
      <c r="H286" s="147">
        <v>1253.48</v>
      </c>
    </row>
    <row r="287" spans="1:8" x14ac:dyDescent="0.25">
      <c r="A287" s="161">
        <v>66</v>
      </c>
      <c r="B287" s="92" t="s">
        <v>131</v>
      </c>
      <c r="C287" s="147">
        <v>0</v>
      </c>
      <c r="D287" s="147">
        <v>0</v>
      </c>
      <c r="E287" s="147">
        <v>0</v>
      </c>
      <c r="F287" s="147">
        <v>1999.73</v>
      </c>
      <c r="G287" s="147">
        <v>0</v>
      </c>
      <c r="H287" s="147">
        <v>5599.14</v>
      </c>
    </row>
    <row r="288" spans="1:8" x14ac:dyDescent="0.25">
      <c r="A288" s="161">
        <v>67</v>
      </c>
      <c r="B288" s="92" t="s">
        <v>132</v>
      </c>
      <c r="C288" s="147">
        <v>0</v>
      </c>
      <c r="D288" s="147">
        <v>2716.96</v>
      </c>
      <c r="E288" s="147">
        <v>0</v>
      </c>
      <c r="F288" s="147">
        <v>1263.6400000000001</v>
      </c>
      <c r="G288" s="147">
        <v>0</v>
      </c>
      <c r="H288" s="147">
        <v>8705.9599999999991</v>
      </c>
    </row>
    <row r="289" spans="1:8" x14ac:dyDescent="0.25">
      <c r="A289" s="161">
        <v>68</v>
      </c>
      <c r="B289" s="92" t="s">
        <v>135</v>
      </c>
      <c r="C289" s="147">
        <v>0</v>
      </c>
      <c r="D289" s="147">
        <v>0</v>
      </c>
      <c r="E289" s="147">
        <v>0</v>
      </c>
      <c r="F289" s="147">
        <v>685.5</v>
      </c>
      <c r="G289" s="147">
        <v>0</v>
      </c>
      <c r="H289" s="147">
        <v>0</v>
      </c>
    </row>
    <row r="290" spans="1:8" x14ac:dyDescent="0.25">
      <c r="A290" s="161">
        <v>69</v>
      </c>
      <c r="B290" s="92" t="s">
        <v>136</v>
      </c>
      <c r="C290" s="147">
        <v>0</v>
      </c>
      <c r="D290" s="147">
        <v>151.81</v>
      </c>
      <c r="E290" s="147">
        <v>0</v>
      </c>
      <c r="F290" s="147">
        <v>492.94</v>
      </c>
      <c r="G290" s="147">
        <v>0</v>
      </c>
      <c r="H290" s="147">
        <v>14636.31</v>
      </c>
    </row>
    <row r="291" spans="1:8" x14ac:dyDescent="0.25">
      <c r="A291" s="161">
        <v>70</v>
      </c>
      <c r="B291" s="92" t="s">
        <v>137</v>
      </c>
      <c r="C291" s="147">
        <v>0</v>
      </c>
      <c r="D291" s="147">
        <v>0</v>
      </c>
      <c r="E291" s="147">
        <v>0</v>
      </c>
      <c r="F291" s="147">
        <v>0</v>
      </c>
      <c r="G291" s="147">
        <v>0</v>
      </c>
      <c r="H291" s="147">
        <v>19834.310000000001</v>
      </c>
    </row>
    <row r="292" spans="1:8" x14ac:dyDescent="0.25">
      <c r="A292" s="161">
        <v>71</v>
      </c>
      <c r="B292" s="92" t="s">
        <v>138</v>
      </c>
      <c r="C292" s="147">
        <v>0</v>
      </c>
      <c r="D292" s="147">
        <v>0</v>
      </c>
      <c r="E292" s="147">
        <v>0</v>
      </c>
      <c r="F292" s="147">
        <v>521.92999999999995</v>
      </c>
      <c r="G292" s="147">
        <v>0</v>
      </c>
      <c r="H292" s="147">
        <v>1863.35</v>
      </c>
    </row>
    <row r="293" spans="1:8" x14ac:dyDescent="0.25">
      <c r="A293" s="161">
        <v>72</v>
      </c>
      <c r="B293" s="92" t="s">
        <v>139</v>
      </c>
      <c r="C293" s="147">
        <v>0</v>
      </c>
      <c r="D293" s="147">
        <v>1231.25</v>
      </c>
      <c r="E293" s="147">
        <v>0</v>
      </c>
      <c r="F293" s="147">
        <v>1700</v>
      </c>
      <c r="G293" s="147">
        <v>0</v>
      </c>
      <c r="H293" s="147">
        <v>0</v>
      </c>
    </row>
    <row r="294" spans="1:8" x14ac:dyDescent="0.25">
      <c r="A294" s="161">
        <v>73</v>
      </c>
      <c r="B294" s="92" t="s">
        <v>140</v>
      </c>
      <c r="C294" s="147">
        <v>0</v>
      </c>
      <c r="D294" s="147">
        <v>22521.64</v>
      </c>
      <c r="E294" s="147">
        <v>0</v>
      </c>
      <c r="F294" s="147">
        <v>0</v>
      </c>
      <c r="G294" s="147">
        <v>0</v>
      </c>
      <c r="H294" s="147">
        <v>24281.72</v>
      </c>
    </row>
    <row r="295" spans="1:8" x14ac:dyDescent="0.25">
      <c r="A295" s="161">
        <v>74</v>
      </c>
      <c r="B295" s="92" t="s">
        <v>141</v>
      </c>
      <c r="C295" s="147">
        <v>8371.0300000000007</v>
      </c>
      <c r="D295" s="147">
        <v>1606.35</v>
      </c>
      <c r="E295" s="147">
        <v>8680.75</v>
      </c>
      <c r="F295" s="147">
        <v>842.42</v>
      </c>
      <c r="G295" s="147">
        <v>9027.98</v>
      </c>
      <c r="H295" s="147">
        <v>1878.75</v>
      </c>
    </row>
    <row r="296" spans="1:8" x14ac:dyDescent="0.25">
      <c r="A296" s="161">
        <v>75</v>
      </c>
      <c r="B296" s="92" t="s">
        <v>142</v>
      </c>
      <c r="C296" s="147">
        <v>0</v>
      </c>
      <c r="D296" s="147">
        <v>3.6</v>
      </c>
      <c r="E296" s="147">
        <v>0</v>
      </c>
      <c r="F296" s="147">
        <v>0</v>
      </c>
      <c r="G296" s="147">
        <v>0</v>
      </c>
      <c r="H296" s="147">
        <v>4.0999999999999996</v>
      </c>
    </row>
    <row r="297" spans="1:8" x14ac:dyDescent="0.25">
      <c r="A297" s="161">
        <v>76</v>
      </c>
      <c r="B297" s="92" t="s">
        <v>386</v>
      </c>
      <c r="C297" s="147">
        <v>0</v>
      </c>
      <c r="D297" s="147">
        <v>1558.27</v>
      </c>
      <c r="E297" s="147">
        <v>0</v>
      </c>
      <c r="F297" s="147">
        <v>119</v>
      </c>
      <c r="G297" s="147">
        <v>0</v>
      </c>
      <c r="H297" s="147">
        <v>380</v>
      </c>
    </row>
    <row r="298" spans="1:8" x14ac:dyDescent="0.25">
      <c r="A298" s="161">
        <v>77</v>
      </c>
      <c r="B298" s="92" t="s">
        <v>387</v>
      </c>
      <c r="C298" s="147">
        <v>0</v>
      </c>
      <c r="D298" s="147">
        <v>0</v>
      </c>
      <c r="E298" s="147">
        <v>0</v>
      </c>
      <c r="F298" s="147">
        <v>0</v>
      </c>
      <c r="G298" s="147">
        <v>0</v>
      </c>
      <c r="H298" s="147">
        <v>35.36</v>
      </c>
    </row>
    <row r="299" spans="1:8" x14ac:dyDescent="0.25">
      <c r="A299" s="161">
        <v>78</v>
      </c>
      <c r="B299" s="92" t="s">
        <v>389</v>
      </c>
      <c r="C299" s="147">
        <v>0</v>
      </c>
      <c r="D299" s="147">
        <v>2241.0300000000002</v>
      </c>
      <c r="E299" s="147">
        <v>0</v>
      </c>
      <c r="F299" s="147">
        <v>0</v>
      </c>
      <c r="G299" s="147">
        <v>0</v>
      </c>
      <c r="H299" s="147">
        <v>6854.25</v>
      </c>
    </row>
    <row r="300" spans="1:8" x14ac:dyDescent="0.25">
      <c r="A300" s="161">
        <v>79</v>
      </c>
      <c r="B300" s="92" t="s">
        <v>421</v>
      </c>
      <c r="C300" s="147">
        <v>0</v>
      </c>
      <c r="D300" s="147">
        <v>124.8</v>
      </c>
      <c r="E300" s="147">
        <v>0</v>
      </c>
      <c r="F300" s="147">
        <v>146.11000000000001</v>
      </c>
      <c r="G300" s="147">
        <v>0</v>
      </c>
      <c r="H300" s="147">
        <v>0</v>
      </c>
    </row>
    <row r="301" spans="1:8" x14ac:dyDescent="0.25">
      <c r="A301" s="161">
        <v>80</v>
      </c>
      <c r="B301" s="92" t="s">
        <v>395</v>
      </c>
      <c r="C301" s="147">
        <v>0</v>
      </c>
      <c r="D301" s="147">
        <v>0</v>
      </c>
      <c r="E301" s="147">
        <v>0</v>
      </c>
      <c r="F301" s="147">
        <v>0</v>
      </c>
      <c r="G301" s="147">
        <v>0</v>
      </c>
      <c r="H301" s="147">
        <v>1775.43</v>
      </c>
    </row>
    <row r="302" spans="1:8" x14ac:dyDescent="0.25">
      <c r="A302" s="161">
        <v>81</v>
      </c>
      <c r="B302" s="92" t="s">
        <v>160</v>
      </c>
      <c r="C302" s="147">
        <v>0</v>
      </c>
      <c r="D302" s="147">
        <v>7241.79</v>
      </c>
      <c r="E302" s="147">
        <v>0</v>
      </c>
      <c r="F302" s="147">
        <v>11515.2</v>
      </c>
      <c r="G302" s="147">
        <v>0</v>
      </c>
      <c r="H302" s="147">
        <v>15151.5</v>
      </c>
    </row>
    <row r="303" spans="1:8" x14ac:dyDescent="0.25">
      <c r="A303" s="161">
        <v>82</v>
      </c>
      <c r="B303" s="92" t="s">
        <v>161</v>
      </c>
      <c r="C303" s="147">
        <v>0</v>
      </c>
      <c r="D303" s="147">
        <v>6901.49</v>
      </c>
      <c r="E303" s="147">
        <v>0</v>
      </c>
      <c r="F303" s="147">
        <v>2579.7800000000002</v>
      </c>
      <c r="G303" s="147">
        <v>0</v>
      </c>
      <c r="H303" s="147">
        <v>5390.77</v>
      </c>
    </row>
    <row r="304" spans="1:8" x14ac:dyDescent="0.25">
      <c r="A304" s="161">
        <v>83</v>
      </c>
      <c r="B304" s="92" t="s">
        <v>162</v>
      </c>
      <c r="C304" s="147">
        <v>0</v>
      </c>
      <c r="D304" s="147">
        <v>104.6</v>
      </c>
      <c r="E304" s="147">
        <v>0</v>
      </c>
      <c r="F304" s="147">
        <v>143.80000000000001</v>
      </c>
      <c r="G304" s="147">
        <v>0</v>
      </c>
      <c r="H304" s="147">
        <v>127.4</v>
      </c>
    </row>
    <row r="305" spans="1:8" x14ac:dyDescent="0.25">
      <c r="A305" s="161">
        <v>84</v>
      </c>
      <c r="B305" s="92" t="s">
        <v>163</v>
      </c>
      <c r="C305" s="147">
        <v>0</v>
      </c>
      <c r="D305" s="147">
        <v>1436.82</v>
      </c>
      <c r="E305" s="147">
        <v>0</v>
      </c>
      <c r="F305" s="147">
        <v>2003.32</v>
      </c>
      <c r="G305" s="147">
        <v>0</v>
      </c>
      <c r="H305" s="147">
        <v>2990.01</v>
      </c>
    </row>
    <row r="306" spans="1:8" x14ac:dyDescent="0.25">
      <c r="A306" s="161">
        <v>85</v>
      </c>
      <c r="B306" s="92" t="s">
        <v>164</v>
      </c>
      <c r="C306" s="147">
        <v>2719.56</v>
      </c>
      <c r="D306" s="147">
        <v>1729.2</v>
      </c>
      <c r="E306" s="147">
        <v>2722.18</v>
      </c>
      <c r="F306" s="147">
        <v>1683.8</v>
      </c>
      <c r="G306" s="147">
        <v>2730.04</v>
      </c>
      <c r="H306" s="147">
        <v>934.6</v>
      </c>
    </row>
    <row r="307" spans="1:8" x14ac:dyDescent="0.25">
      <c r="A307" s="161">
        <v>86</v>
      </c>
      <c r="B307" s="92" t="s">
        <v>471</v>
      </c>
      <c r="C307" s="147">
        <v>0</v>
      </c>
      <c r="D307" s="147">
        <v>31.29</v>
      </c>
      <c r="E307" s="147">
        <v>0</v>
      </c>
      <c r="F307" s="147">
        <v>171.13</v>
      </c>
      <c r="G307" s="147">
        <v>0</v>
      </c>
      <c r="H307" s="147">
        <v>56.05</v>
      </c>
    </row>
    <row r="308" spans="1:8" x14ac:dyDescent="0.25">
      <c r="A308" s="161">
        <v>87</v>
      </c>
      <c r="B308" s="92" t="s">
        <v>167</v>
      </c>
      <c r="C308" s="147">
        <v>0</v>
      </c>
      <c r="D308" s="147">
        <v>4321.05</v>
      </c>
      <c r="E308" s="147">
        <v>0</v>
      </c>
      <c r="F308" s="147">
        <v>917.71</v>
      </c>
      <c r="G308" s="147">
        <v>0</v>
      </c>
      <c r="H308" s="147">
        <v>4039.34</v>
      </c>
    </row>
    <row r="309" spans="1:8" x14ac:dyDescent="0.25">
      <c r="A309" s="161">
        <v>88</v>
      </c>
      <c r="B309" s="92" t="s">
        <v>168</v>
      </c>
      <c r="C309" s="147">
        <v>0</v>
      </c>
      <c r="D309" s="147">
        <v>1583.8</v>
      </c>
      <c r="E309" s="147">
        <v>0</v>
      </c>
      <c r="F309" s="147">
        <v>309.39999999999998</v>
      </c>
      <c r="G309" s="147">
        <v>0</v>
      </c>
      <c r="H309" s="147">
        <v>3154</v>
      </c>
    </row>
    <row r="310" spans="1:8" x14ac:dyDescent="0.25">
      <c r="A310" s="161">
        <v>89</v>
      </c>
      <c r="B310" s="92" t="s">
        <v>169</v>
      </c>
      <c r="C310" s="147">
        <v>0</v>
      </c>
      <c r="D310" s="147">
        <v>0</v>
      </c>
      <c r="E310" s="147">
        <v>0</v>
      </c>
      <c r="F310" s="147">
        <v>476.28</v>
      </c>
      <c r="G310" s="147">
        <v>0</v>
      </c>
      <c r="H310" s="147">
        <v>31.45</v>
      </c>
    </row>
    <row r="311" spans="1:8" x14ac:dyDescent="0.25">
      <c r="A311" s="161">
        <v>90</v>
      </c>
      <c r="B311" s="92" t="s">
        <v>170</v>
      </c>
      <c r="C311" s="147">
        <v>0</v>
      </c>
      <c r="D311" s="147">
        <v>279.8</v>
      </c>
      <c r="E311" s="147">
        <v>0</v>
      </c>
      <c r="F311" s="147">
        <v>277.5</v>
      </c>
      <c r="G311" s="147">
        <v>0</v>
      </c>
      <c r="H311" s="147">
        <v>256.20999999999998</v>
      </c>
    </row>
    <row r="312" spans="1:8" x14ac:dyDescent="0.25">
      <c r="A312" s="161">
        <v>91</v>
      </c>
      <c r="B312" s="92" t="s">
        <v>171</v>
      </c>
      <c r="C312" s="147">
        <v>0</v>
      </c>
      <c r="D312" s="147">
        <v>1202.3399999999999</v>
      </c>
      <c r="E312" s="147">
        <v>0</v>
      </c>
      <c r="F312" s="147">
        <v>351.4</v>
      </c>
      <c r="G312" s="147">
        <v>0</v>
      </c>
      <c r="H312" s="147">
        <v>598.79</v>
      </c>
    </row>
    <row r="313" spans="1:8" x14ac:dyDescent="0.25">
      <c r="A313" s="161">
        <v>92</v>
      </c>
      <c r="B313" s="92" t="s">
        <v>172</v>
      </c>
      <c r="C313" s="147">
        <v>0</v>
      </c>
      <c r="D313" s="147">
        <v>0</v>
      </c>
      <c r="E313" s="147">
        <v>0</v>
      </c>
      <c r="F313" s="147">
        <v>194.96</v>
      </c>
      <c r="G313" s="147">
        <v>0</v>
      </c>
      <c r="H313" s="147">
        <v>111.82</v>
      </c>
    </row>
    <row r="314" spans="1:8" x14ac:dyDescent="0.25">
      <c r="A314" s="161">
        <v>93</v>
      </c>
      <c r="B314" s="92" t="s">
        <v>173</v>
      </c>
      <c r="C314" s="147">
        <v>0</v>
      </c>
      <c r="D314" s="147">
        <v>96.79</v>
      </c>
      <c r="E314" s="147">
        <v>0</v>
      </c>
      <c r="F314" s="147">
        <v>57.16</v>
      </c>
      <c r="G314" s="147">
        <v>0</v>
      </c>
      <c r="H314" s="147">
        <v>108.24</v>
      </c>
    </row>
    <row r="315" spans="1:8" x14ac:dyDescent="0.25">
      <c r="A315" s="161">
        <v>94</v>
      </c>
      <c r="B315" s="92" t="s">
        <v>174</v>
      </c>
      <c r="C315" s="147">
        <v>0</v>
      </c>
      <c r="D315" s="147">
        <v>608.19000000000005</v>
      </c>
      <c r="E315" s="147">
        <v>0</v>
      </c>
      <c r="F315" s="147">
        <v>1780.2</v>
      </c>
      <c r="G315" s="147">
        <v>0</v>
      </c>
      <c r="H315" s="147">
        <v>2480.1999999999998</v>
      </c>
    </row>
    <row r="316" spans="1:8" x14ac:dyDescent="0.25">
      <c r="A316" s="161">
        <v>95</v>
      </c>
      <c r="B316" s="92" t="s">
        <v>175</v>
      </c>
      <c r="C316" s="147">
        <v>0</v>
      </c>
      <c r="D316" s="147">
        <v>0</v>
      </c>
      <c r="E316" s="147">
        <v>0</v>
      </c>
      <c r="F316" s="147">
        <v>305.29000000000002</v>
      </c>
      <c r="G316" s="147">
        <v>0</v>
      </c>
      <c r="H316" s="147">
        <v>415.53</v>
      </c>
    </row>
    <row r="317" spans="1:8" x14ac:dyDescent="0.25">
      <c r="A317" s="161">
        <v>96</v>
      </c>
      <c r="B317" s="92" t="s">
        <v>177</v>
      </c>
      <c r="C317" s="147">
        <v>0</v>
      </c>
      <c r="D317" s="147">
        <v>43050</v>
      </c>
      <c r="E317" s="147">
        <v>0</v>
      </c>
      <c r="F317" s="147">
        <v>0</v>
      </c>
      <c r="G317" s="147">
        <v>0</v>
      </c>
      <c r="H317" s="147">
        <v>995</v>
      </c>
    </row>
    <row r="318" spans="1:8" x14ac:dyDescent="0.25">
      <c r="A318" s="161">
        <v>97</v>
      </c>
      <c r="B318" s="92" t="s">
        <v>178</v>
      </c>
      <c r="C318" s="147">
        <v>0</v>
      </c>
      <c r="D318" s="147">
        <v>95.24</v>
      </c>
      <c r="E318" s="147">
        <v>0</v>
      </c>
      <c r="F318" s="147">
        <v>102.75</v>
      </c>
      <c r="G318" s="147">
        <v>0</v>
      </c>
      <c r="H318" s="147">
        <v>116.72</v>
      </c>
    </row>
    <row r="319" spans="1:8" x14ac:dyDescent="0.25">
      <c r="A319" s="161">
        <v>98</v>
      </c>
      <c r="B319" s="92" t="s">
        <v>180</v>
      </c>
      <c r="C319" s="147">
        <v>0</v>
      </c>
      <c r="D319" s="147">
        <v>32.47</v>
      </c>
      <c r="E319" s="147">
        <v>0</v>
      </c>
      <c r="F319" s="147">
        <v>39.520000000000003</v>
      </c>
      <c r="G319" s="147">
        <v>0</v>
      </c>
      <c r="H319" s="147">
        <v>43.04</v>
      </c>
    </row>
    <row r="320" spans="1:8" x14ac:dyDescent="0.25">
      <c r="A320" s="161">
        <v>99</v>
      </c>
      <c r="B320" s="92" t="s">
        <v>181</v>
      </c>
      <c r="C320" s="147">
        <v>0</v>
      </c>
      <c r="D320" s="147">
        <v>598.74</v>
      </c>
      <c r="E320" s="147">
        <v>0</v>
      </c>
      <c r="F320" s="147">
        <v>853.34</v>
      </c>
      <c r="G320" s="147">
        <v>0</v>
      </c>
      <c r="H320" s="147">
        <v>0</v>
      </c>
    </row>
    <row r="321" spans="1:8" x14ac:dyDescent="0.25">
      <c r="A321" s="161">
        <v>100</v>
      </c>
      <c r="B321" s="92" t="s">
        <v>182</v>
      </c>
      <c r="C321" s="147">
        <v>0</v>
      </c>
      <c r="D321" s="147">
        <v>0</v>
      </c>
      <c r="E321" s="147">
        <v>0</v>
      </c>
      <c r="F321" s="147">
        <v>543.14</v>
      </c>
      <c r="G321" s="147">
        <v>0</v>
      </c>
      <c r="H321" s="147">
        <v>430.09</v>
      </c>
    </row>
    <row r="322" spans="1:8" x14ac:dyDescent="0.25">
      <c r="A322" s="161">
        <v>101</v>
      </c>
      <c r="B322" s="92" t="s">
        <v>183</v>
      </c>
      <c r="C322" s="147">
        <v>0</v>
      </c>
      <c r="D322" s="147">
        <v>0</v>
      </c>
      <c r="E322" s="147">
        <v>0</v>
      </c>
      <c r="F322" s="147">
        <v>132.34</v>
      </c>
      <c r="G322" s="147">
        <v>0</v>
      </c>
      <c r="H322" s="147">
        <v>101.56</v>
      </c>
    </row>
    <row r="323" spans="1:8" x14ac:dyDescent="0.25">
      <c r="A323" s="161">
        <v>102</v>
      </c>
      <c r="B323" s="92" t="s">
        <v>184</v>
      </c>
      <c r="C323" s="147">
        <v>0</v>
      </c>
      <c r="D323" s="147">
        <v>408.06</v>
      </c>
      <c r="E323" s="147">
        <v>0</v>
      </c>
      <c r="F323" s="147">
        <v>613.71</v>
      </c>
      <c r="G323" s="147">
        <v>0</v>
      </c>
      <c r="H323" s="147">
        <v>624.49</v>
      </c>
    </row>
    <row r="324" spans="1:8" x14ac:dyDescent="0.25">
      <c r="A324" s="161">
        <v>103</v>
      </c>
      <c r="B324" s="92" t="s">
        <v>185</v>
      </c>
      <c r="C324" s="147">
        <v>0</v>
      </c>
      <c r="D324" s="147">
        <v>0</v>
      </c>
      <c r="E324" s="147">
        <v>0</v>
      </c>
      <c r="F324" s="147">
        <v>74.38</v>
      </c>
      <c r="G324" s="147">
        <v>0</v>
      </c>
      <c r="H324" s="147">
        <v>6.25</v>
      </c>
    </row>
    <row r="325" spans="1:8" x14ac:dyDescent="0.25">
      <c r="A325" s="161">
        <v>104</v>
      </c>
      <c r="B325" s="92" t="s">
        <v>186</v>
      </c>
      <c r="C325" s="147">
        <v>0</v>
      </c>
      <c r="D325" s="147">
        <v>4107.75</v>
      </c>
      <c r="E325" s="147">
        <v>0</v>
      </c>
      <c r="F325" s="147">
        <v>0</v>
      </c>
      <c r="G325" s="147">
        <v>0</v>
      </c>
      <c r="H325" s="147">
        <v>0</v>
      </c>
    </row>
    <row r="326" spans="1:8" x14ac:dyDescent="0.25">
      <c r="A326" s="161">
        <v>105</v>
      </c>
      <c r="B326" s="92" t="s">
        <v>225</v>
      </c>
      <c r="C326" s="147">
        <v>3693.56</v>
      </c>
      <c r="D326" s="147">
        <v>0</v>
      </c>
      <c r="E326" s="147">
        <v>3885.43</v>
      </c>
      <c r="F326" s="147">
        <v>0</v>
      </c>
      <c r="G326" s="147">
        <v>4224.92</v>
      </c>
      <c r="H326" s="147">
        <v>0</v>
      </c>
    </row>
    <row r="327" spans="1:8" x14ac:dyDescent="0.25">
      <c r="A327" s="161">
        <v>106</v>
      </c>
      <c r="B327" s="92" t="s">
        <v>403</v>
      </c>
      <c r="C327" s="147">
        <v>0</v>
      </c>
      <c r="D327" s="147">
        <v>71.010000000000005</v>
      </c>
      <c r="E327" s="147">
        <v>0</v>
      </c>
      <c r="F327" s="147">
        <v>100.16</v>
      </c>
      <c r="G327" s="147">
        <v>0</v>
      </c>
      <c r="H327" s="147">
        <v>122.06</v>
      </c>
    </row>
    <row r="328" spans="1:8" x14ac:dyDescent="0.25">
      <c r="A328" s="161">
        <v>107</v>
      </c>
      <c r="B328" s="92" t="s">
        <v>464</v>
      </c>
      <c r="C328" s="147">
        <v>0</v>
      </c>
      <c r="D328" s="147">
        <v>11734.34</v>
      </c>
      <c r="E328" s="147">
        <v>0</v>
      </c>
      <c r="F328" s="147">
        <v>10207.74</v>
      </c>
      <c r="G328" s="147">
        <v>10019.86</v>
      </c>
      <c r="H328" s="147">
        <v>8430</v>
      </c>
    </row>
    <row r="329" spans="1:8" x14ac:dyDescent="0.25">
      <c r="A329" s="161">
        <v>108</v>
      </c>
      <c r="B329" s="92" t="s">
        <v>465</v>
      </c>
      <c r="C329" s="147">
        <v>10241.94</v>
      </c>
      <c r="D329" s="147">
        <v>211.23</v>
      </c>
      <c r="E329" s="147">
        <v>10795.01</v>
      </c>
      <c r="F329" s="147">
        <v>7038.7</v>
      </c>
      <c r="G329" s="147">
        <v>11345.55</v>
      </c>
      <c r="H329" s="147">
        <v>305.95</v>
      </c>
    </row>
    <row r="330" spans="1:8" x14ac:dyDescent="0.25">
      <c r="A330" s="161">
        <v>109</v>
      </c>
      <c r="B330" s="92" t="s">
        <v>466</v>
      </c>
      <c r="C330" s="147">
        <v>0</v>
      </c>
      <c r="D330" s="147">
        <v>10737.4</v>
      </c>
      <c r="E330" s="147">
        <v>0</v>
      </c>
      <c r="F330" s="147">
        <v>50190.38</v>
      </c>
      <c r="G330" s="147">
        <v>0</v>
      </c>
      <c r="H330" s="147">
        <v>31997.7</v>
      </c>
    </row>
    <row r="331" spans="1:8" x14ac:dyDescent="0.25">
      <c r="A331" s="161">
        <v>110</v>
      </c>
      <c r="B331" s="92" t="s">
        <v>581</v>
      </c>
      <c r="C331" s="147">
        <v>0</v>
      </c>
      <c r="D331" s="147">
        <v>60</v>
      </c>
      <c r="E331" s="147">
        <v>0</v>
      </c>
      <c r="F331" s="147">
        <v>0</v>
      </c>
      <c r="G331" s="147">
        <v>0</v>
      </c>
      <c r="H331" s="147">
        <v>0</v>
      </c>
    </row>
    <row r="332" spans="1:8" x14ac:dyDescent="0.25">
      <c r="A332" s="161">
        <v>111</v>
      </c>
      <c r="B332" s="92" t="s">
        <v>582</v>
      </c>
      <c r="C332" s="147">
        <v>0</v>
      </c>
      <c r="D332" s="147">
        <v>79.3</v>
      </c>
      <c r="E332" s="147">
        <v>0</v>
      </c>
      <c r="F332" s="147">
        <v>8.1999999999999993</v>
      </c>
      <c r="G332" s="147">
        <v>0</v>
      </c>
      <c r="H332" s="147">
        <v>24</v>
      </c>
    </row>
    <row r="333" spans="1:8" x14ac:dyDescent="0.25">
      <c r="A333" s="161">
        <v>112</v>
      </c>
      <c r="B333" s="92" t="s">
        <v>585</v>
      </c>
      <c r="C333" s="147">
        <v>0</v>
      </c>
      <c r="D333" s="147">
        <v>265.14</v>
      </c>
      <c r="E333" s="147">
        <v>0</v>
      </c>
      <c r="F333" s="147">
        <v>334.7</v>
      </c>
      <c r="G333" s="147">
        <v>0</v>
      </c>
      <c r="H333" s="147">
        <v>558.77</v>
      </c>
    </row>
    <row r="334" spans="1:8" x14ac:dyDescent="0.25">
      <c r="A334" s="161">
        <v>113</v>
      </c>
      <c r="B334" s="92" t="s">
        <v>595</v>
      </c>
      <c r="C334" s="147">
        <v>3539.33</v>
      </c>
      <c r="D334" s="147">
        <v>2142.34</v>
      </c>
      <c r="E334" s="147">
        <v>3893.26</v>
      </c>
      <c r="F334" s="147">
        <v>0</v>
      </c>
      <c r="G334" s="147">
        <v>4247.1899999999996</v>
      </c>
      <c r="H334" s="147">
        <v>0</v>
      </c>
    </row>
    <row r="335" spans="1:8" x14ac:dyDescent="0.25">
      <c r="A335" s="161">
        <v>114</v>
      </c>
      <c r="B335" s="92" t="s">
        <v>596</v>
      </c>
      <c r="C335" s="147">
        <v>0</v>
      </c>
      <c r="D335" s="147">
        <v>172.72</v>
      </c>
      <c r="E335" s="147">
        <v>353.93</v>
      </c>
      <c r="F335" s="147">
        <v>0</v>
      </c>
      <c r="G335" s="147">
        <v>707.87</v>
      </c>
      <c r="H335" s="147">
        <v>0</v>
      </c>
    </row>
    <row r="336" spans="1:8" x14ac:dyDescent="0.25">
      <c r="A336" s="161">
        <v>115</v>
      </c>
      <c r="B336" s="92" t="s">
        <v>597</v>
      </c>
      <c r="C336" s="147">
        <v>0</v>
      </c>
      <c r="D336" s="147">
        <v>1358.77</v>
      </c>
      <c r="E336" s="147">
        <v>3539.33</v>
      </c>
      <c r="F336" s="147">
        <v>950</v>
      </c>
      <c r="G336" s="147">
        <v>3893.26</v>
      </c>
      <c r="H336" s="147">
        <v>265.70999999999998</v>
      </c>
    </row>
    <row r="337" spans="1:8" x14ac:dyDescent="0.25">
      <c r="A337" s="161">
        <v>116</v>
      </c>
      <c r="B337" s="92" t="s">
        <v>586</v>
      </c>
      <c r="C337" s="147">
        <v>0</v>
      </c>
      <c r="D337" s="147">
        <v>0</v>
      </c>
      <c r="E337" s="147">
        <v>0</v>
      </c>
      <c r="F337" s="147">
        <v>409.25</v>
      </c>
      <c r="G337" s="147">
        <v>0</v>
      </c>
      <c r="H337" s="147">
        <v>1796.42</v>
      </c>
    </row>
    <row r="338" spans="1:8" x14ac:dyDescent="0.25">
      <c r="A338" s="161">
        <v>117</v>
      </c>
      <c r="B338" s="92" t="s">
        <v>598</v>
      </c>
      <c r="C338" s="147">
        <v>3539.33</v>
      </c>
      <c r="D338" s="147">
        <v>95.9</v>
      </c>
      <c r="E338" s="147">
        <v>3539.33</v>
      </c>
      <c r="F338" s="147">
        <v>1582.9</v>
      </c>
      <c r="G338" s="147">
        <v>3539.33</v>
      </c>
      <c r="H338" s="147">
        <v>1436.42</v>
      </c>
    </row>
    <row r="339" spans="1:8" x14ac:dyDescent="0.25">
      <c r="A339" s="161">
        <v>118</v>
      </c>
      <c r="B339" s="92" t="s">
        <v>599</v>
      </c>
      <c r="C339" s="147">
        <v>0</v>
      </c>
      <c r="D339" s="147">
        <v>474.8</v>
      </c>
      <c r="E339" s="147">
        <v>13583.43</v>
      </c>
      <c r="F339" s="147">
        <v>193.7</v>
      </c>
      <c r="G339" s="147">
        <v>1889.87</v>
      </c>
      <c r="H339" s="147" t="s">
        <v>613</v>
      </c>
    </row>
    <row r="340" spans="1:8" x14ac:dyDescent="0.25">
      <c r="A340" s="161">
        <v>119</v>
      </c>
      <c r="B340" s="92" t="s">
        <v>600</v>
      </c>
      <c r="C340" s="147">
        <v>3539.33</v>
      </c>
      <c r="D340" s="147">
        <v>4972.22</v>
      </c>
      <c r="E340" s="147">
        <v>3893.26</v>
      </c>
      <c r="F340" s="147">
        <v>0</v>
      </c>
      <c r="G340" s="147">
        <v>4247.2</v>
      </c>
      <c r="H340" s="147">
        <v>0</v>
      </c>
    </row>
    <row r="341" spans="1:8" x14ac:dyDescent="0.25">
      <c r="A341" s="161">
        <v>120</v>
      </c>
      <c r="B341" s="92" t="s">
        <v>587</v>
      </c>
      <c r="C341" s="147">
        <v>0</v>
      </c>
      <c r="D341" s="147">
        <v>0</v>
      </c>
      <c r="E341" s="147">
        <v>0</v>
      </c>
      <c r="F341" s="147">
        <v>0</v>
      </c>
      <c r="G341" s="147">
        <v>0</v>
      </c>
      <c r="H341" s="147">
        <v>0</v>
      </c>
    </row>
    <row r="342" spans="1:8" x14ac:dyDescent="0.25">
      <c r="A342" s="161">
        <v>121</v>
      </c>
      <c r="B342" s="92" t="s">
        <v>601</v>
      </c>
      <c r="C342" s="147">
        <v>0</v>
      </c>
      <c r="D342" s="147">
        <v>1160.75</v>
      </c>
      <c r="E342" s="147">
        <v>0</v>
      </c>
      <c r="F342" s="147">
        <v>0</v>
      </c>
      <c r="G342" s="147">
        <v>0</v>
      </c>
      <c r="H342" s="147">
        <v>0</v>
      </c>
    </row>
    <row r="343" spans="1:8" x14ac:dyDescent="0.25">
      <c r="A343" s="161">
        <v>122</v>
      </c>
      <c r="B343" s="92" t="s">
        <v>602</v>
      </c>
      <c r="C343" s="147">
        <v>4738</v>
      </c>
      <c r="D343" s="147">
        <v>0</v>
      </c>
      <c r="E343" s="147">
        <v>4738</v>
      </c>
      <c r="F343" s="147">
        <v>0</v>
      </c>
      <c r="G343" s="147">
        <v>4738</v>
      </c>
      <c r="H343" s="147">
        <v>0</v>
      </c>
    </row>
    <row r="344" spans="1:8" x14ac:dyDescent="0.25">
      <c r="A344" s="161">
        <v>123</v>
      </c>
      <c r="B344" s="92" t="s">
        <v>603</v>
      </c>
      <c r="C344" s="147">
        <v>0</v>
      </c>
      <c r="D344" s="147">
        <v>945.08</v>
      </c>
      <c r="E344" s="147">
        <v>3539.33</v>
      </c>
      <c r="F344" s="147">
        <v>2970.44</v>
      </c>
      <c r="G344" s="147">
        <v>3539.33</v>
      </c>
      <c r="H344" s="147">
        <v>3501.09</v>
      </c>
    </row>
    <row r="345" spans="1:8" x14ac:dyDescent="0.25">
      <c r="A345" s="161">
        <v>124</v>
      </c>
      <c r="B345" s="92" t="s">
        <v>604</v>
      </c>
      <c r="C345" s="147">
        <v>0</v>
      </c>
      <c r="D345" s="147">
        <v>23.86</v>
      </c>
      <c r="E345" s="147">
        <v>3539.33</v>
      </c>
      <c r="F345" s="147">
        <v>2466.52</v>
      </c>
      <c r="G345" s="147">
        <v>3539.33</v>
      </c>
      <c r="H345" s="147">
        <v>3429.54</v>
      </c>
    </row>
    <row r="346" spans="1:8" x14ac:dyDescent="0.25">
      <c r="A346" s="161">
        <v>125</v>
      </c>
      <c r="B346" s="92" t="s">
        <v>605</v>
      </c>
      <c r="C346" s="147">
        <v>3539.33</v>
      </c>
      <c r="D346" s="147">
        <v>430.1</v>
      </c>
      <c r="E346" s="147">
        <v>3539.33</v>
      </c>
      <c r="F346" s="147">
        <v>0</v>
      </c>
      <c r="G346" s="147">
        <v>3539.33</v>
      </c>
      <c r="H346" s="147">
        <v>0</v>
      </c>
    </row>
    <row r="347" spans="1:8" x14ac:dyDescent="0.25">
      <c r="A347" s="161">
        <v>126</v>
      </c>
      <c r="B347" s="92" t="s">
        <v>606</v>
      </c>
      <c r="C347" s="147">
        <v>3539.33</v>
      </c>
      <c r="D347" s="147">
        <v>0</v>
      </c>
      <c r="E347" s="147">
        <v>3539.33</v>
      </c>
      <c r="F347" s="147">
        <v>450.5</v>
      </c>
      <c r="G347" s="147">
        <v>3539.33</v>
      </c>
      <c r="H347" s="147">
        <v>0</v>
      </c>
    </row>
    <row r="348" spans="1:8" x14ac:dyDescent="0.25">
      <c r="A348" s="161">
        <v>127</v>
      </c>
      <c r="B348" s="92" t="s">
        <v>607</v>
      </c>
      <c r="C348" s="147">
        <v>0</v>
      </c>
      <c r="D348" s="147">
        <v>668.46</v>
      </c>
      <c r="E348" s="147">
        <v>353.93</v>
      </c>
      <c r="F348" s="147">
        <v>381.94</v>
      </c>
      <c r="G348" s="147">
        <v>707.86</v>
      </c>
      <c r="H348" s="147">
        <v>214.11</v>
      </c>
    </row>
    <row r="349" spans="1:8" x14ac:dyDescent="0.25">
      <c r="A349" s="161">
        <v>128</v>
      </c>
      <c r="B349" s="92" t="s">
        <v>608</v>
      </c>
      <c r="C349" s="147">
        <v>3539.33</v>
      </c>
      <c r="D349" s="147">
        <v>685.01</v>
      </c>
      <c r="E349" s="147">
        <v>3893.26</v>
      </c>
      <c r="F349" s="147">
        <v>2700.43</v>
      </c>
      <c r="G349" s="147">
        <v>4247.2</v>
      </c>
      <c r="H349" s="147">
        <v>1515.57</v>
      </c>
    </row>
    <row r="350" spans="1:8" x14ac:dyDescent="0.25">
      <c r="A350" s="161">
        <v>129</v>
      </c>
      <c r="B350" s="92" t="s">
        <v>609</v>
      </c>
      <c r="C350" s="147">
        <v>0</v>
      </c>
      <c r="D350" s="147">
        <v>7173.59</v>
      </c>
      <c r="E350" s="147">
        <v>353.93</v>
      </c>
      <c r="F350" s="147" t="s">
        <v>612</v>
      </c>
      <c r="G350" s="147">
        <v>707.86</v>
      </c>
      <c r="H350" s="147">
        <v>1403.65</v>
      </c>
    </row>
    <row r="351" spans="1:8" x14ac:dyDescent="0.25">
      <c r="A351" s="161">
        <v>130</v>
      </c>
      <c r="B351" s="92" t="s">
        <v>590</v>
      </c>
      <c r="C351" s="147">
        <v>0</v>
      </c>
      <c r="D351" s="147">
        <v>119.32</v>
      </c>
      <c r="E351" s="147">
        <v>0</v>
      </c>
      <c r="F351" s="147">
        <v>107</v>
      </c>
      <c r="G351" s="147">
        <v>0</v>
      </c>
      <c r="H351" s="147">
        <v>389.53</v>
      </c>
    </row>
    <row r="352" spans="1:8" x14ac:dyDescent="0.25">
      <c r="A352" s="161">
        <v>131</v>
      </c>
      <c r="B352" s="92" t="s">
        <v>610</v>
      </c>
      <c r="C352" s="147">
        <v>4738</v>
      </c>
      <c r="D352" s="147">
        <v>4493.97</v>
      </c>
      <c r="E352" s="147">
        <v>4738</v>
      </c>
      <c r="F352" s="147">
        <v>10002</v>
      </c>
      <c r="G352" s="147">
        <v>4738</v>
      </c>
      <c r="H352" s="147">
        <v>0</v>
      </c>
    </row>
    <row r="353" spans="1:8" x14ac:dyDescent="0.25">
      <c r="A353" s="161">
        <v>132</v>
      </c>
      <c r="B353" s="92" t="s">
        <v>611</v>
      </c>
      <c r="C353" s="147">
        <v>0</v>
      </c>
      <c r="D353" s="147">
        <v>0</v>
      </c>
      <c r="E353" s="147">
        <v>0</v>
      </c>
      <c r="F353" s="147">
        <v>2181.29</v>
      </c>
      <c r="G353" s="147">
        <v>0</v>
      </c>
      <c r="H353" s="147">
        <v>6170.72</v>
      </c>
    </row>
    <row r="354" spans="1:8" x14ac:dyDescent="0.25">
      <c r="A354" s="161">
        <v>133</v>
      </c>
      <c r="B354" s="92" t="s">
        <v>589</v>
      </c>
      <c r="C354" s="147">
        <v>0</v>
      </c>
      <c r="D354" s="147">
        <v>0</v>
      </c>
      <c r="E354" s="147">
        <v>0</v>
      </c>
      <c r="F354" s="147">
        <v>0</v>
      </c>
      <c r="G354" s="147">
        <v>0</v>
      </c>
      <c r="H354" s="147">
        <v>346.96</v>
      </c>
    </row>
    <row r="355" spans="1:8" x14ac:dyDescent="0.25">
      <c r="A355" s="163"/>
      <c r="B355" s="93" t="s">
        <v>206</v>
      </c>
      <c r="C355" s="119">
        <f>SUM(C222:C354)</f>
        <v>145584.27549999996</v>
      </c>
      <c r="D355" s="119">
        <f t="shared" ref="D355:H355" si="1">SUM(D222:D354)</f>
        <v>300668.29805784294</v>
      </c>
      <c r="E355" s="119">
        <f t="shared" si="1"/>
        <v>180523.70549999989</v>
      </c>
      <c r="F355" s="119">
        <f t="shared" si="1"/>
        <v>446900.63370757201</v>
      </c>
      <c r="G355" s="119">
        <f t="shared" si="1"/>
        <v>189516.96549999993</v>
      </c>
      <c r="H355" s="119">
        <f t="shared" si="1"/>
        <v>409942.54483243037</v>
      </c>
    </row>
    <row r="356" spans="1:8" ht="18" customHeight="1" x14ac:dyDescent="0.25">
      <c r="A356" s="233" t="s">
        <v>201</v>
      </c>
      <c r="B356" s="234"/>
      <c r="C356" s="234"/>
      <c r="D356" s="234"/>
      <c r="E356" s="234"/>
      <c r="F356" s="234"/>
      <c r="G356" s="234"/>
      <c r="H356" s="235"/>
    </row>
    <row r="357" spans="1:8" ht="18" customHeight="1" x14ac:dyDescent="0.25">
      <c r="A357" s="161">
        <v>1</v>
      </c>
      <c r="B357" s="113" t="s">
        <v>414</v>
      </c>
      <c r="C357" s="147">
        <v>2798.32</v>
      </c>
      <c r="D357" s="147">
        <v>26.39</v>
      </c>
      <c r="E357" s="147">
        <v>1359.07</v>
      </c>
      <c r="F357" s="147">
        <v>27.11</v>
      </c>
      <c r="G357" s="147">
        <v>1534.81</v>
      </c>
      <c r="H357" s="147">
        <v>118.69</v>
      </c>
    </row>
    <row r="358" spans="1:8" ht="18" customHeight="1" x14ac:dyDescent="0.25">
      <c r="A358" s="161">
        <v>2</v>
      </c>
      <c r="B358" s="92" t="s">
        <v>3</v>
      </c>
      <c r="C358" s="147">
        <v>20730.61</v>
      </c>
      <c r="D358" s="147">
        <v>0</v>
      </c>
      <c r="E358" s="147">
        <v>21787.87</v>
      </c>
      <c r="F358" s="147">
        <v>0</v>
      </c>
      <c r="G358" s="147">
        <v>22899.05</v>
      </c>
      <c r="H358" s="147">
        <v>0</v>
      </c>
    </row>
    <row r="359" spans="1:8" ht="18" customHeight="1" x14ac:dyDescent="0.25">
      <c r="A359" s="161">
        <v>3</v>
      </c>
      <c r="B359" s="92" t="s">
        <v>6</v>
      </c>
      <c r="C359" s="147">
        <v>0</v>
      </c>
      <c r="D359" s="147">
        <v>104.1</v>
      </c>
      <c r="E359" s="147">
        <v>0</v>
      </c>
      <c r="F359" s="147">
        <v>99.34</v>
      </c>
      <c r="G359" s="147">
        <v>0</v>
      </c>
      <c r="H359" s="147">
        <v>72.47</v>
      </c>
    </row>
    <row r="360" spans="1:8" ht="18" customHeight="1" x14ac:dyDescent="0.25">
      <c r="A360" s="161">
        <v>4</v>
      </c>
      <c r="B360" s="92" t="s">
        <v>8</v>
      </c>
      <c r="C360" s="147">
        <v>0</v>
      </c>
      <c r="D360" s="147">
        <v>161.19999999999999</v>
      </c>
      <c r="E360" s="147">
        <v>0</v>
      </c>
      <c r="F360" s="147">
        <v>211.69</v>
      </c>
      <c r="G360" s="147">
        <v>0</v>
      </c>
      <c r="H360" s="147">
        <v>0</v>
      </c>
    </row>
    <row r="361" spans="1:8" ht="18" customHeight="1" x14ac:dyDescent="0.25">
      <c r="A361" s="161">
        <v>5</v>
      </c>
      <c r="B361" s="92" t="s">
        <v>35</v>
      </c>
      <c r="C361" s="147">
        <v>3081.2754999999997</v>
      </c>
      <c r="D361" s="147">
        <v>0</v>
      </c>
      <c r="E361" s="147">
        <v>3081.2754999999997</v>
      </c>
      <c r="F361" s="147">
        <v>0</v>
      </c>
      <c r="G361" s="147">
        <v>3081.2754999999997</v>
      </c>
      <c r="H361" s="147">
        <v>0</v>
      </c>
    </row>
    <row r="362" spans="1:8" ht="18" customHeight="1" x14ac:dyDescent="0.25">
      <c r="A362" s="161">
        <v>6</v>
      </c>
      <c r="B362" s="92" t="s">
        <v>22</v>
      </c>
      <c r="C362" s="147">
        <v>11984.98</v>
      </c>
      <c r="D362" s="147">
        <v>0</v>
      </c>
      <c r="E362" s="147">
        <v>11984.98</v>
      </c>
      <c r="F362" s="147">
        <v>0</v>
      </c>
      <c r="G362" s="147">
        <v>11984.98</v>
      </c>
      <c r="H362" s="147">
        <v>0</v>
      </c>
    </row>
    <row r="363" spans="1:8" ht="18" customHeight="1" x14ac:dyDescent="0.25">
      <c r="A363" s="161">
        <v>7</v>
      </c>
      <c r="B363" s="92" t="s">
        <v>23</v>
      </c>
      <c r="C363" s="147">
        <v>0</v>
      </c>
      <c r="D363" s="147">
        <v>0</v>
      </c>
      <c r="E363" s="147">
        <v>0</v>
      </c>
      <c r="F363" s="147">
        <v>0</v>
      </c>
      <c r="G363" s="147">
        <v>11984.98</v>
      </c>
      <c r="H363" s="147">
        <v>0</v>
      </c>
    </row>
    <row r="364" spans="1:8" ht="18" customHeight="1" x14ac:dyDescent="0.25">
      <c r="A364" s="161">
        <v>8</v>
      </c>
      <c r="B364" s="92" t="s">
        <v>37</v>
      </c>
      <c r="C364" s="147">
        <v>5238.95</v>
      </c>
      <c r="D364" s="147">
        <v>0</v>
      </c>
      <c r="E364" s="147">
        <v>1480.9</v>
      </c>
      <c r="F364" s="147">
        <v>0</v>
      </c>
      <c r="G364" s="147">
        <v>1540.14</v>
      </c>
      <c r="H364" s="147">
        <v>0</v>
      </c>
    </row>
    <row r="365" spans="1:8" ht="18" customHeight="1" x14ac:dyDescent="0.25">
      <c r="A365" s="161">
        <v>9</v>
      </c>
      <c r="B365" s="92" t="s">
        <v>258</v>
      </c>
      <c r="C365" s="147">
        <v>7300.21</v>
      </c>
      <c r="D365" s="147">
        <v>0</v>
      </c>
      <c r="E365" s="147">
        <v>7251.21</v>
      </c>
      <c r="F365" s="147">
        <v>0</v>
      </c>
      <c r="G365" s="147">
        <v>0</v>
      </c>
      <c r="H365" s="147">
        <v>0</v>
      </c>
    </row>
    <row r="366" spans="1:8" ht="18" customHeight="1" x14ac:dyDescent="0.25">
      <c r="A366" s="161">
        <v>10</v>
      </c>
      <c r="B366" s="92" t="s">
        <v>259</v>
      </c>
      <c r="C366" s="147">
        <v>13670.33</v>
      </c>
      <c r="D366" s="147">
        <v>0</v>
      </c>
      <c r="E366" s="147">
        <v>14217.14</v>
      </c>
      <c r="F366" s="147">
        <v>0</v>
      </c>
      <c r="G366" s="147">
        <v>14785.83</v>
      </c>
      <c r="H366" s="147">
        <v>0</v>
      </c>
    </row>
    <row r="367" spans="1:8" ht="18" customHeight="1" x14ac:dyDescent="0.25">
      <c r="A367" s="161">
        <v>11</v>
      </c>
      <c r="B367" s="92" t="s">
        <v>211</v>
      </c>
      <c r="C367" s="147">
        <v>7352.3</v>
      </c>
      <c r="D367" s="147">
        <v>0</v>
      </c>
      <c r="E367" s="147">
        <v>7617</v>
      </c>
      <c r="F367" s="147">
        <v>0</v>
      </c>
      <c r="G367" s="147">
        <v>7914</v>
      </c>
      <c r="H367" s="147">
        <v>0</v>
      </c>
    </row>
    <row r="368" spans="1:8" ht="18" customHeight="1" x14ac:dyDescent="0.25">
      <c r="A368" s="161">
        <v>12</v>
      </c>
      <c r="B368" s="92" t="s">
        <v>39</v>
      </c>
      <c r="C368" s="147">
        <v>5132.2</v>
      </c>
      <c r="D368" s="147">
        <v>0</v>
      </c>
      <c r="E368" s="147">
        <v>5337.5</v>
      </c>
      <c r="F368" s="147">
        <v>0</v>
      </c>
      <c r="G368" s="147">
        <v>5551</v>
      </c>
      <c r="H368" s="147">
        <v>0</v>
      </c>
    </row>
    <row r="369" spans="1:8" ht="18" customHeight="1" x14ac:dyDescent="0.25">
      <c r="A369" s="161">
        <v>13</v>
      </c>
      <c r="B369" s="92" t="s">
        <v>261</v>
      </c>
      <c r="C369" s="147">
        <v>0</v>
      </c>
      <c r="D369" s="147">
        <v>14.1</v>
      </c>
      <c r="E369" s="147">
        <v>0</v>
      </c>
      <c r="F369" s="147">
        <v>9.5</v>
      </c>
      <c r="G369" s="147">
        <v>0</v>
      </c>
      <c r="H369" s="147">
        <v>26.8</v>
      </c>
    </row>
    <row r="370" spans="1:8" ht="18" customHeight="1" x14ac:dyDescent="0.25">
      <c r="A370" s="161">
        <v>14</v>
      </c>
      <c r="B370" s="92" t="s">
        <v>264</v>
      </c>
      <c r="C370" s="147">
        <v>6886.94</v>
      </c>
      <c r="D370" s="147">
        <v>651.98</v>
      </c>
      <c r="E370" s="147">
        <v>7079.77</v>
      </c>
      <c r="F370" s="147">
        <v>0</v>
      </c>
      <c r="G370" s="147">
        <v>7270.93</v>
      </c>
      <c r="H370" s="147">
        <v>0</v>
      </c>
    </row>
    <row r="371" spans="1:8" ht="18" customHeight="1" x14ac:dyDescent="0.25">
      <c r="A371" s="161">
        <v>15</v>
      </c>
      <c r="B371" s="92" t="s">
        <v>266</v>
      </c>
      <c r="C371" s="147">
        <v>6325.55</v>
      </c>
      <c r="D371" s="147">
        <v>0</v>
      </c>
      <c r="E371" s="147">
        <v>6578.57</v>
      </c>
      <c r="F371" s="147">
        <v>0</v>
      </c>
      <c r="G371" s="147">
        <v>6835.14</v>
      </c>
      <c r="H371" s="147">
        <v>0</v>
      </c>
    </row>
    <row r="372" spans="1:8" ht="18" customHeight="1" x14ac:dyDescent="0.25">
      <c r="A372" s="161">
        <v>16</v>
      </c>
      <c r="B372" s="92" t="s">
        <v>269</v>
      </c>
      <c r="C372" s="147">
        <v>7347.87</v>
      </c>
      <c r="D372" s="147">
        <v>0</v>
      </c>
      <c r="E372" s="147">
        <v>7965.09</v>
      </c>
      <c r="F372" s="147">
        <v>0</v>
      </c>
      <c r="G372" s="147">
        <v>8812.94</v>
      </c>
      <c r="H372" s="147">
        <v>0</v>
      </c>
    </row>
    <row r="373" spans="1:8" x14ac:dyDescent="0.25">
      <c r="A373" s="161">
        <v>17</v>
      </c>
      <c r="B373" s="112" t="s">
        <v>271</v>
      </c>
      <c r="C373" s="117">
        <v>16910.900000000001</v>
      </c>
      <c r="D373" s="117">
        <v>0</v>
      </c>
      <c r="E373" s="117">
        <v>17519.7</v>
      </c>
      <c r="F373" s="117">
        <v>200.78</v>
      </c>
      <c r="G373" s="117">
        <v>18202.900000000001</v>
      </c>
      <c r="H373" s="117">
        <v>0</v>
      </c>
    </row>
    <row r="374" spans="1:8" x14ac:dyDescent="0.25">
      <c r="A374" s="161">
        <v>18</v>
      </c>
      <c r="B374" s="112" t="s">
        <v>272</v>
      </c>
      <c r="C374" s="117">
        <v>6325.55</v>
      </c>
      <c r="D374" s="117">
        <v>0</v>
      </c>
      <c r="E374" s="117">
        <v>6578.57</v>
      </c>
      <c r="F374" s="117">
        <v>0</v>
      </c>
      <c r="G374" s="117">
        <v>6835.14</v>
      </c>
      <c r="H374" s="117">
        <v>0</v>
      </c>
    </row>
    <row r="375" spans="1:8" x14ac:dyDescent="0.25">
      <c r="A375" s="161">
        <v>19</v>
      </c>
      <c r="B375" s="112" t="s">
        <v>56</v>
      </c>
      <c r="C375" s="117">
        <v>14944.21</v>
      </c>
      <c r="D375" s="117">
        <v>0</v>
      </c>
      <c r="E375" s="117">
        <v>14944.21</v>
      </c>
      <c r="F375" s="117">
        <v>0</v>
      </c>
      <c r="G375" s="117">
        <v>14944.21</v>
      </c>
      <c r="H375" s="117">
        <v>0</v>
      </c>
    </row>
    <row r="376" spans="1:8" x14ac:dyDescent="0.25">
      <c r="A376" s="161">
        <v>20</v>
      </c>
      <c r="B376" s="112" t="s">
        <v>61</v>
      </c>
      <c r="C376" s="117">
        <v>0</v>
      </c>
      <c r="D376" s="117">
        <v>0</v>
      </c>
      <c r="E376" s="117">
        <v>0</v>
      </c>
      <c r="F376" s="117">
        <v>321.39999999999998</v>
      </c>
      <c r="G376" s="117">
        <v>0</v>
      </c>
      <c r="H376" s="117">
        <v>0</v>
      </c>
    </row>
    <row r="377" spans="1:8" x14ac:dyDescent="0.25">
      <c r="A377" s="161">
        <v>21</v>
      </c>
      <c r="B377" s="112" t="s">
        <v>66</v>
      </c>
      <c r="C377" s="117">
        <v>21945</v>
      </c>
      <c r="D377" s="117">
        <v>0</v>
      </c>
      <c r="E377" s="117">
        <v>21945</v>
      </c>
      <c r="F377" s="117">
        <v>0</v>
      </c>
      <c r="G377" s="117">
        <v>21945</v>
      </c>
      <c r="H377" s="117">
        <v>0</v>
      </c>
    </row>
    <row r="378" spans="1:8" x14ac:dyDescent="0.25">
      <c r="A378" s="161">
        <v>22</v>
      </c>
      <c r="B378" s="112" t="s">
        <v>107</v>
      </c>
      <c r="C378" s="117">
        <v>0</v>
      </c>
      <c r="D378" s="117">
        <v>8333.33</v>
      </c>
      <c r="E378" s="117">
        <v>0</v>
      </c>
      <c r="F378" s="117">
        <v>727.87</v>
      </c>
      <c r="G378" s="117">
        <v>0</v>
      </c>
      <c r="H378" s="117">
        <v>545.73</v>
      </c>
    </row>
    <row r="379" spans="1:8" x14ac:dyDescent="0.25">
      <c r="A379" s="161">
        <v>23</v>
      </c>
      <c r="B379" s="112" t="s">
        <v>221</v>
      </c>
      <c r="C379" s="147">
        <v>0</v>
      </c>
      <c r="D379" s="147">
        <v>0</v>
      </c>
      <c r="E379" s="117">
        <v>13888.1</v>
      </c>
      <c r="F379" s="147">
        <v>0</v>
      </c>
      <c r="G379" s="117">
        <v>13888.1</v>
      </c>
      <c r="H379" s="147">
        <v>0</v>
      </c>
    </row>
    <row r="380" spans="1:8" ht="30" x14ac:dyDescent="0.25">
      <c r="A380" s="161">
        <v>24</v>
      </c>
      <c r="B380" s="114" t="s">
        <v>299</v>
      </c>
      <c r="C380" s="117">
        <v>0</v>
      </c>
      <c r="D380" s="117">
        <v>5.13</v>
      </c>
      <c r="E380" s="117">
        <v>0</v>
      </c>
      <c r="F380" s="117">
        <v>6.88</v>
      </c>
      <c r="G380" s="117">
        <v>0</v>
      </c>
      <c r="H380" s="117">
        <v>4.7</v>
      </c>
    </row>
    <row r="381" spans="1:8" x14ac:dyDescent="0.25">
      <c r="A381" s="161">
        <v>25</v>
      </c>
      <c r="B381" s="112" t="s">
        <v>141</v>
      </c>
      <c r="C381" s="117">
        <v>26454.29</v>
      </c>
      <c r="D381" s="147">
        <v>0</v>
      </c>
      <c r="E381" s="117">
        <v>27433.1</v>
      </c>
      <c r="F381" s="147">
        <v>0</v>
      </c>
      <c r="G381" s="117">
        <v>28530.42</v>
      </c>
      <c r="H381" s="147">
        <v>0</v>
      </c>
    </row>
    <row r="382" spans="1:8" x14ac:dyDescent="0.25">
      <c r="A382" s="161">
        <v>26</v>
      </c>
      <c r="B382" s="112" t="s">
        <v>171</v>
      </c>
      <c r="C382" s="117">
        <v>0</v>
      </c>
      <c r="D382" s="117">
        <v>598.24</v>
      </c>
      <c r="E382" s="117">
        <v>0</v>
      </c>
      <c r="F382" s="117">
        <v>0</v>
      </c>
      <c r="G382" s="117">
        <v>0</v>
      </c>
      <c r="H382" s="117">
        <v>0</v>
      </c>
    </row>
    <row r="383" spans="1:8" x14ac:dyDescent="0.25">
      <c r="A383" s="161">
        <v>27</v>
      </c>
      <c r="B383" s="112" t="s">
        <v>180</v>
      </c>
      <c r="C383" s="117">
        <v>0</v>
      </c>
      <c r="D383" s="117">
        <v>0</v>
      </c>
      <c r="E383" s="117">
        <v>0</v>
      </c>
      <c r="F383" s="117">
        <v>0</v>
      </c>
      <c r="G383" s="117">
        <v>0</v>
      </c>
      <c r="H383" s="117">
        <v>6250</v>
      </c>
    </row>
    <row r="384" spans="1:8" x14ac:dyDescent="0.25">
      <c r="A384" s="161">
        <v>28</v>
      </c>
      <c r="B384" s="112" t="s">
        <v>465</v>
      </c>
      <c r="C384" s="117">
        <v>14300.28</v>
      </c>
      <c r="D384" s="117">
        <v>0</v>
      </c>
      <c r="E384" s="117">
        <v>15072.49</v>
      </c>
      <c r="F384" s="117">
        <v>0</v>
      </c>
      <c r="G384" s="117">
        <v>15841.19</v>
      </c>
      <c r="H384" s="117">
        <v>0</v>
      </c>
    </row>
    <row r="385" spans="1:8" x14ac:dyDescent="0.25">
      <c r="A385" s="161">
        <v>29</v>
      </c>
      <c r="B385" s="112" t="s">
        <v>585</v>
      </c>
      <c r="C385" s="117">
        <v>0</v>
      </c>
      <c r="D385" s="117">
        <v>0</v>
      </c>
      <c r="E385" s="117">
        <v>0</v>
      </c>
      <c r="F385" s="117">
        <v>0</v>
      </c>
      <c r="G385" s="117">
        <v>0</v>
      </c>
      <c r="H385" s="117">
        <v>0</v>
      </c>
    </row>
    <row r="386" spans="1:8" x14ac:dyDescent="0.25">
      <c r="A386" s="161">
        <v>30</v>
      </c>
      <c r="B386" s="112" t="s">
        <v>595</v>
      </c>
      <c r="C386" s="117">
        <v>11984.98</v>
      </c>
      <c r="D386" s="117">
        <v>0</v>
      </c>
      <c r="E386" s="117">
        <v>13183.47</v>
      </c>
      <c r="F386" s="117">
        <v>0</v>
      </c>
      <c r="G386" s="117">
        <v>14381.97</v>
      </c>
      <c r="H386" s="117">
        <v>0</v>
      </c>
    </row>
    <row r="387" spans="1:8" x14ac:dyDescent="0.25">
      <c r="A387" s="161">
        <v>31</v>
      </c>
      <c r="B387" s="112" t="s">
        <v>596</v>
      </c>
      <c r="C387" s="117">
        <v>0</v>
      </c>
      <c r="D387" s="117">
        <v>0</v>
      </c>
      <c r="E387" s="117">
        <v>1198.49</v>
      </c>
      <c r="F387" s="117">
        <v>0</v>
      </c>
      <c r="G387" s="117">
        <v>2396.9899999999998</v>
      </c>
      <c r="H387" s="117">
        <v>0</v>
      </c>
    </row>
    <row r="388" spans="1:8" x14ac:dyDescent="0.25">
      <c r="A388" s="161">
        <v>32</v>
      </c>
      <c r="B388" s="112" t="s">
        <v>597</v>
      </c>
      <c r="C388" s="117">
        <v>0</v>
      </c>
      <c r="D388" s="117">
        <v>0</v>
      </c>
      <c r="E388" s="117">
        <v>11984.98</v>
      </c>
      <c r="F388" s="117">
        <v>0</v>
      </c>
      <c r="G388" s="117">
        <v>13183.48</v>
      </c>
      <c r="H388" s="117">
        <v>0</v>
      </c>
    </row>
    <row r="389" spans="1:8" x14ac:dyDescent="0.25">
      <c r="A389" s="161">
        <v>33</v>
      </c>
      <c r="B389" s="112" t="s">
        <v>586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</row>
    <row r="390" spans="1:8" x14ac:dyDescent="0.25">
      <c r="A390" s="161">
        <v>34</v>
      </c>
      <c r="B390" s="112" t="s">
        <v>598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</row>
    <row r="391" spans="1:8" x14ac:dyDescent="0.25">
      <c r="A391" s="161">
        <v>35</v>
      </c>
      <c r="B391" s="112" t="s">
        <v>599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</row>
    <row r="392" spans="1:8" x14ac:dyDescent="0.25">
      <c r="A392" s="161">
        <v>36</v>
      </c>
      <c r="B392" s="112" t="s">
        <v>600</v>
      </c>
      <c r="C392" s="117">
        <v>11984.98</v>
      </c>
      <c r="D392" s="117">
        <v>0</v>
      </c>
      <c r="E392" s="117">
        <v>13183.48</v>
      </c>
      <c r="F392" s="117">
        <v>0</v>
      </c>
      <c r="G392" s="117">
        <v>14381.98</v>
      </c>
      <c r="H392" s="117">
        <v>0</v>
      </c>
    </row>
    <row r="393" spans="1:8" x14ac:dyDescent="0.25">
      <c r="A393" s="161">
        <v>37</v>
      </c>
      <c r="B393" s="112" t="s">
        <v>587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</row>
    <row r="394" spans="1:8" x14ac:dyDescent="0.25">
      <c r="A394" s="161">
        <v>38</v>
      </c>
      <c r="B394" s="112" t="s">
        <v>601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</row>
    <row r="395" spans="1:8" x14ac:dyDescent="0.25">
      <c r="A395" s="161">
        <v>39</v>
      </c>
      <c r="B395" s="112" t="s">
        <v>602</v>
      </c>
      <c r="C395" s="117">
        <v>12008</v>
      </c>
      <c r="D395" s="117">
        <v>0</v>
      </c>
      <c r="E395" s="117">
        <v>12008</v>
      </c>
      <c r="F395" s="117">
        <v>0</v>
      </c>
      <c r="G395" s="117">
        <v>12008</v>
      </c>
      <c r="H395" s="117">
        <v>0</v>
      </c>
    </row>
    <row r="396" spans="1:8" x14ac:dyDescent="0.25">
      <c r="A396" s="161">
        <v>40</v>
      </c>
      <c r="B396" s="112" t="s">
        <v>603</v>
      </c>
      <c r="C396" s="117">
        <v>0</v>
      </c>
      <c r="D396" s="117">
        <v>0</v>
      </c>
      <c r="E396" s="117">
        <v>11984.98</v>
      </c>
      <c r="F396" s="117">
        <v>0</v>
      </c>
      <c r="G396" s="117">
        <v>11984.98</v>
      </c>
      <c r="H396" s="117">
        <v>0</v>
      </c>
    </row>
    <row r="397" spans="1:8" x14ac:dyDescent="0.25">
      <c r="A397" s="161">
        <v>41</v>
      </c>
      <c r="B397" s="112" t="s">
        <v>604</v>
      </c>
      <c r="C397" s="117">
        <v>0</v>
      </c>
      <c r="D397" s="117">
        <v>0</v>
      </c>
      <c r="E397" s="117">
        <v>11984.98</v>
      </c>
      <c r="F397" s="117">
        <v>0</v>
      </c>
      <c r="G397" s="117">
        <v>11984.98</v>
      </c>
      <c r="H397" s="117">
        <v>0</v>
      </c>
    </row>
    <row r="398" spans="1:8" x14ac:dyDescent="0.25">
      <c r="A398" s="161">
        <v>42</v>
      </c>
      <c r="B398" s="112" t="s">
        <v>605</v>
      </c>
      <c r="C398" s="117">
        <v>11984.98</v>
      </c>
      <c r="D398" s="117">
        <v>0</v>
      </c>
      <c r="E398" s="117">
        <v>11984.98</v>
      </c>
      <c r="F398" s="117">
        <v>0</v>
      </c>
      <c r="G398" s="117">
        <v>11984.98</v>
      </c>
      <c r="H398" s="117">
        <v>0</v>
      </c>
    </row>
    <row r="399" spans="1:8" x14ac:dyDescent="0.25">
      <c r="A399" s="161">
        <v>43</v>
      </c>
      <c r="B399" s="112" t="s">
        <v>606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</row>
    <row r="400" spans="1:8" x14ac:dyDescent="0.25">
      <c r="A400" s="161">
        <v>44</v>
      </c>
      <c r="B400" s="112" t="s">
        <v>607</v>
      </c>
      <c r="C400" s="117">
        <v>0</v>
      </c>
      <c r="D400" s="117">
        <v>0</v>
      </c>
      <c r="E400" s="117">
        <v>1198.5</v>
      </c>
      <c r="F400" s="117">
        <v>0</v>
      </c>
      <c r="G400" s="117">
        <v>2397</v>
      </c>
      <c r="H400" s="117">
        <v>0</v>
      </c>
    </row>
    <row r="401" spans="1:8" x14ac:dyDescent="0.25">
      <c r="A401" s="161">
        <v>45</v>
      </c>
      <c r="B401" s="112" t="s">
        <v>608</v>
      </c>
      <c r="C401" s="117">
        <v>11984.98</v>
      </c>
      <c r="D401" s="117">
        <v>0</v>
      </c>
      <c r="E401" s="117">
        <v>13183.48</v>
      </c>
      <c r="F401" s="117">
        <v>0</v>
      </c>
      <c r="G401" s="117">
        <v>14381.98</v>
      </c>
      <c r="H401" s="117">
        <v>0</v>
      </c>
    </row>
    <row r="402" spans="1:8" x14ac:dyDescent="0.25">
      <c r="A402" s="161">
        <v>46</v>
      </c>
      <c r="B402" s="112" t="s">
        <v>609</v>
      </c>
      <c r="C402" s="117">
        <v>0</v>
      </c>
      <c r="D402" s="117">
        <v>0</v>
      </c>
      <c r="E402" s="117">
        <v>1198.5</v>
      </c>
      <c r="F402" s="117">
        <v>0</v>
      </c>
      <c r="G402" s="117">
        <v>2397</v>
      </c>
      <c r="H402" s="117">
        <v>0</v>
      </c>
    </row>
    <row r="403" spans="1:8" x14ac:dyDescent="0.25">
      <c r="A403" s="161">
        <v>47</v>
      </c>
      <c r="B403" s="112" t="s">
        <v>590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</row>
    <row r="404" spans="1:8" x14ac:dyDescent="0.25">
      <c r="A404" s="161">
        <v>48</v>
      </c>
      <c r="B404" s="112" t="s">
        <v>610</v>
      </c>
      <c r="C404" s="117">
        <v>12008</v>
      </c>
      <c r="D404" s="117">
        <v>0</v>
      </c>
      <c r="E404" s="117">
        <v>12008</v>
      </c>
      <c r="F404" s="117">
        <v>0</v>
      </c>
      <c r="G404" s="117">
        <v>12008</v>
      </c>
      <c r="H404" s="117">
        <v>0</v>
      </c>
    </row>
    <row r="405" spans="1:8" x14ac:dyDescent="0.25">
      <c r="A405" s="161">
        <v>49</v>
      </c>
      <c r="B405" s="112" t="s">
        <v>611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</row>
    <row r="406" spans="1:8" x14ac:dyDescent="0.25">
      <c r="A406" s="161">
        <v>50</v>
      </c>
      <c r="B406" s="112" t="s">
        <v>589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</row>
    <row r="407" spans="1:8" x14ac:dyDescent="0.25">
      <c r="A407" s="161"/>
      <c r="B407" s="2" t="s">
        <v>206</v>
      </c>
      <c r="C407" s="120">
        <f>SUM(C357:C406)</f>
        <v>270685.68550000002</v>
      </c>
      <c r="D407" s="120">
        <f t="shared" ref="D407:H407" si="2">SUM(D357:D406)</f>
        <v>9894.4699999999993</v>
      </c>
      <c r="E407" s="120">
        <f t="shared" si="2"/>
        <v>328223.38549999992</v>
      </c>
      <c r="F407" s="120">
        <f t="shared" si="2"/>
        <v>1604.5700000000002</v>
      </c>
      <c r="G407" s="120">
        <f t="shared" si="2"/>
        <v>347873.37549999991</v>
      </c>
      <c r="H407" s="120">
        <f t="shared" si="2"/>
        <v>7018.39</v>
      </c>
    </row>
    <row r="408" spans="1:8" x14ac:dyDescent="0.25">
      <c r="A408" s="161"/>
      <c r="B408" s="2" t="s">
        <v>200</v>
      </c>
      <c r="C408" s="120">
        <f>C220+C355+C407</f>
        <v>434441.2905</v>
      </c>
      <c r="D408" s="120">
        <f t="shared" ref="D408:H408" si="3">D220+D355+D407</f>
        <v>341386.0605336607</v>
      </c>
      <c r="E408" s="120">
        <f t="shared" si="3"/>
        <v>534868.02049999987</v>
      </c>
      <c r="F408" s="120">
        <f t="shared" si="3"/>
        <v>503062.91663661605</v>
      </c>
      <c r="G408" s="120">
        <f t="shared" si="3"/>
        <v>565430.89049999986</v>
      </c>
      <c r="H408" s="120">
        <f t="shared" si="3"/>
        <v>474687.24913610582</v>
      </c>
    </row>
  </sheetData>
  <mergeCells count="11">
    <mergeCell ref="A6:A7"/>
    <mergeCell ref="A356:H356"/>
    <mergeCell ref="A221:H221"/>
    <mergeCell ref="A8:H8"/>
    <mergeCell ref="B1:H1"/>
    <mergeCell ref="B5:H5"/>
    <mergeCell ref="B6:B7"/>
    <mergeCell ref="C6:D6"/>
    <mergeCell ref="E6:F6"/>
    <mergeCell ref="G6:H6"/>
    <mergeCell ref="A3:H3"/>
  </mergeCells>
  <pageMargins left="0.7" right="0.7" top="0.75" bottom="0.75" header="0.3" footer="0.3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view="pageBreakPreview" zoomScale="85" zoomScaleNormal="100" zoomScaleSheetLayoutView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H1"/>
    </sheetView>
  </sheetViews>
  <sheetFormatPr defaultColWidth="9.140625" defaultRowHeight="15" x14ac:dyDescent="0.25"/>
  <cols>
    <col min="1" max="1" width="4.7109375" style="80" customWidth="1"/>
    <col min="2" max="2" width="38.42578125" style="4" customWidth="1"/>
    <col min="3" max="3" width="16.85546875" style="118" customWidth="1"/>
    <col min="4" max="5" width="17.85546875" style="118" customWidth="1"/>
    <col min="6" max="6" width="16.140625" style="118" customWidth="1"/>
    <col min="7" max="7" width="17.7109375" style="118" customWidth="1"/>
    <col min="8" max="8" width="18.42578125" style="118" bestFit="1" customWidth="1"/>
    <col min="9" max="16384" width="9.140625" style="4"/>
  </cols>
  <sheetData>
    <row r="1" spans="1:8" ht="18.75" x14ac:dyDescent="0.25">
      <c r="A1" s="248" t="s">
        <v>555</v>
      </c>
      <c r="B1" s="248"/>
      <c r="C1" s="248"/>
      <c r="D1" s="248"/>
      <c r="E1" s="248"/>
      <c r="F1" s="248"/>
      <c r="G1" s="248"/>
      <c r="H1" s="248"/>
    </row>
    <row r="2" spans="1:8" x14ac:dyDescent="0.25">
      <c r="C2" s="91"/>
    </row>
    <row r="3" spans="1:8" ht="35.25" customHeight="1" x14ac:dyDescent="0.25">
      <c r="B3" s="242" t="s">
        <v>557</v>
      </c>
      <c r="C3" s="242"/>
      <c r="D3" s="242"/>
      <c r="E3" s="242"/>
      <c r="F3" s="242"/>
      <c r="G3" s="242"/>
      <c r="H3" s="242"/>
    </row>
    <row r="4" spans="1:8" x14ac:dyDescent="0.25">
      <c r="C4" s="91"/>
    </row>
    <row r="5" spans="1:8" x14ac:dyDescent="0.25">
      <c r="A5" s="239" t="s">
        <v>0</v>
      </c>
      <c r="B5" s="243" t="s">
        <v>207</v>
      </c>
      <c r="C5" s="245" t="s">
        <v>331</v>
      </c>
      <c r="D5" s="246"/>
      <c r="E5" s="247"/>
      <c r="F5" s="245" t="s">
        <v>241</v>
      </c>
      <c r="G5" s="246"/>
      <c r="H5" s="247"/>
    </row>
    <row r="6" spans="1:8" ht="60" x14ac:dyDescent="0.25">
      <c r="A6" s="240"/>
      <c r="B6" s="244"/>
      <c r="C6" s="123" t="s">
        <v>474</v>
      </c>
      <c r="D6" s="123" t="s">
        <v>475</v>
      </c>
      <c r="E6" s="123" t="s">
        <v>521</v>
      </c>
      <c r="F6" s="123" t="s">
        <v>474</v>
      </c>
      <c r="G6" s="123" t="s">
        <v>475</v>
      </c>
      <c r="H6" s="123" t="s">
        <v>521</v>
      </c>
    </row>
    <row r="7" spans="1:8" x14ac:dyDescent="0.25">
      <c r="A7" s="127">
        <v>1</v>
      </c>
      <c r="B7" s="11" t="s">
        <v>414</v>
      </c>
      <c r="C7" s="125">
        <v>3360.4369999999999</v>
      </c>
      <c r="D7" s="125">
        <v>56.17</v>
      </c>
      <c r="E7" s="125">
        <f>C7*D7%</f>
        <v>1887.5574628999998</v>
      </c>
      <c r="F7" s="125">
        <v>3382.873</v>
      </c>
      <c r="G7" s="125">
        <v>41.1</v>
      </c>
      <c r="H7" s="125">
        <f>F7*G7%</f>
        <v>1390.360803</v>
      </c>
    </row>
    <row r="8" spans="1:8" x14ac:dyDescent="0.25">
      <c r="A8" s="127">
        <v>2</v>
      </c>
      <c r="B8" s="11" t="s">
        <v>1</v>
      </c>
      <c r="C8" s="125">
        <v>126</v>
      </c>
      <c r="D8" s="125">
        <v>24.89</v>
      </c>
      <c r="E8" s="125">
        <f t="shared" ref="E8:E71" si="0">C8*D8%</f>
        <v>31.3614</v>
      </c>
      <c r="F8" s="125">
        <v>139.4</v>
      </c>
      <c r="G8" s="125">
        <v>21.7</v>
      </c>
      <c r="H8" s="125">
        <f t="shared" ref="H8:H71" si="1">F8*G8%</f>
        <v>30.2498</v>
      </c>
    </row>
    <row r="9" spans="1:8" x14ac:dyDescent="0.25">
      <c r="A9" s="127">
        <v>3</v>
      </c>
      <c r="B9" s="11" t="s">
        <v>2</v>
      </c>
      <c r="C9" s="125">
        <v>42.31</v>
      </c>
      <c r="D9" s="125">
        <v>72</v>
      </c>
      <c r="E9" s="125">
        <f t="shared" si="0"/>
        <v>30.463200000000001</v>
      </c>
      <c r="F9" s="125">
        <v>44.33</v>
      </c>
      <c r="G9" s="125">
        <v>70</v>
      </c>
      <c r="H9" s="125">
        <f t="shared" si="1"/>
        <v>31.030999999999995</v>
      </c>
    </row>
    <row r="10" spans="1:8" x14ac:dyDescent="0.25">
      <c r="A10" s="127">
        <v>4</v>
      </c>
      <c r="B10" s="11" t="s">
        <v>3</v>
      </c>
      <c r="C10" s="125">
        <v>42.9</v>
      </c>
      <c r="D10" s="125">
        <v>0</v>
      </c>
      <c r="E10" s="125">
        <f t="shared" si="0"/>
        <v>0</v>
      </c>
      <c r="F10" s="125">
        <v>42.9</v>
      </c>
      <c r="G10" s="125">
        <v>0</v>
      </c>
      <c r="H10" s="125">
        <f t="shared" si="1"/>
        <v>0</v>
      </c>
    </row>
    <row r="11" spans="1:8" x14ac:dyDescent="0.25">
      <c r="A11" s="127">
        <v>5</v>
      </c>
      <c r="B11" s="11" t="s">
        <v>4</v>
      </c>
      <c r="C11" s="125">
        <v>9.4</v>
      </c>
      <c r="D11" s="126">
        <v>0</v>
      </c>
      <c r="E11" s="125">
        <f t="shared" si="0"/>
        <v>0</v>
      </c>
      <c r="F11" s="125">
        <v>9.4</v>
      </c>
      <c r="G11" s="125">
        <v>80</v>
      </c>
      <c r="H11" s="125">
        <f t="shared" si="1"/>
        <v>7.5200000000000005</v>
      </c>
    </row>
    <row r="12" spans="1:8" x14ac:dyDescent="0.25">
      <c r="A12" s="127">
        <v>6</v>
      </c>
      <c r="B12" s="17" t="s">
        <v>5</v>
      </c>
      <c r="C12" s="126">
        <v>17.8</v>
      </c>
      <c r="D12" s="126">
        <v>0</v>
      </c>
      <c r="E12" s="125">
        <f t="shared" si="0"/>
        <v>0</v>
      </c>
      <c r="F12" s="126">
        <v>22.3</v>
      </c>
      <c r="G12" s="126">
        <v>100</v>
      </c>
      <c r="H12" s="125">
        <f t="shared" si="1"/>
        <v>22.3</v>
      </c>
    </row>
    <row r="13" spans="1:8" x14ac:dyDescent="0.25">
      <c r="A13" s="127">
        <v>7</v>
      </c>
      <c r="B13" s="11" t="s">
        <v>6</v>
      </c>
      <c r="C13" s="125">
        <v>28.9</v>
      </c>
      <c r="D13" s="125">
        <v>0</v>
      </c>
      <c r="E13" s="125">
        <f t="shared" si="0"/>
        <v>0</v>
      </c>
      <c r="F13" s="125">
        <v>26.8</v>
      </c>
      <c r="G13" s="125">
        <v>0</v>
      </c>
      <c r="H13" s="125">
        <f t="shared" si="1"/>
        <v>0</v>
      </c>
    </row>
    <row r="14" spans="1:8" x14ac:dyDescent="0.25">
      <c r="A14" s="127">
        <v>8</v>
      </c>
      <c r="B14" s="11" t="s">
        <v>7</v>
      </c>
      <c r="C14" s="125">
        <v>5.5</v>
      </c>
      <c r="D14" s="125">
        <v>0</v>
      </c>
      <c r="E14" s="125">
        <f t="shared" si="0"/>
        <v>0</v>
      </c>
      <c r="F14" s="125">
        <v>5.5</v>
      </c>
      <c r="G14" s="125">
        <v>0</v>
      </c>
      <c r="H14" s="125">
        <f t="shared" si="1"/>
        <v>0</v>
      </c>
    </row>
    <row r="15" spans="1:8" x14ac:dyDescent="0.25">
      <c r="A15" s="127">
        <v>9</v>
      </c>
      <c r="B15" s="11" t="s">
        <v>8</v>
      </c>
      <c r="C15" s="125">
        <v>59.6</v>
      </c>
      <c r="D15" s="125">
        <v>0</v>
      </c>
      <c r="E15" s="125">
        <f t="shared" si="0"/>
        <v>0</v>
      </c>
      <c r="F15" s="125">
        <v>59.6</v>
      </c>
      <c r="G15" s="125">
        <v>0</v>
      </c>
      <c r="H15" s="125">
        <f t="shared" si="1"/>
        <v>0</v>
      </c>
    </row>
    <row r="16" spans="1:8" x14ac:dyDescent="0.25">
      <c r="A16" s="127">
        <v>10</v>
      </c>
      <c r="B16" s="11" t="s">
        <v>9</v>
      </c>
      <c r="C16" s="125">
        <v>5.6</v>
      </c>
      <c r="D16" s="125">
        <v>0</v>
      </c>
      <c r="E16" s="125">
        <f t="shared" si="0"/>
        <v>0</v>
      </c>
      <c r="F16" s="125">
        <v>5.6</v>
      </c>
      <c r="G16" s="125">
        <v>0</v>
      </c>
      <c r="H16" s="125">
        <f t="shared" si="1"/>
        <v>0</v>
      </c>
    </row>
    <row r="17" spans="1:8" x14ac:dyDescent="0.25">
      <c r="A17" s="127">
        <v>11</v>
      </c>
      <c r="B17" s="17" t="s">
        <v>10</v>
      </c>
      <c r="C17" s="126">
        <v>28.1</v>
      </c>
      <c r="D17" s="126">
        <v>0</v>
      </c>
      <c r="E17" s="125">
        <f t="shared" si="0"/>
        <v>0</v>
      </c>
      <c r="F17" s="126">
        <v>28.1</v>
      </c>
      <c r="G17" s="126">
        <v>0</v>
      </c>
      <c r="H17" s="125">
        <f t="shared" si="1"/>
        <v>0</v>
      </c>
    </row>
    <row r="18" spans="1:8" x14ac:dyDescent="0.25">
      <c r="A18" s="127">
        <v>12</v>
      </c>
      <c r="B18" s="11" t="s">
        <v>11</v>
      </c>
      <c r="C18" s="125">
        <v>16.8</v>
      </c>
      <c r="D18" s="125">
        <v>0</v>
      </c>
      <c r="E18" s="125">
        <f t="shared" si="0"/>
        <v>0</v>
      </c>
      <c r="F18" s="125">
        <v>19.100000000000001</v>
      </c>
      <c r="G18" s="125">
        <v>0</v>
      </c>
      <c r="H18" s="125">
        <f t="shared" si="1"/>
        <v>0</v>
      </c>
    </row>
    <row r="19" spans="1:8" x14ac:dyDescent="0.25">
      <c r="A19" s="127">
        <v>13</v>
      </c>
      <c r="B19" s="11" t="s">
        <v>210</v>
      </c>
      <c r="C19" s="125">
        <v>12.8</v>
      </c>
      <c r="D19" s="125">
        <v>0</v>
      </c>
      <c r="E19" s="125">
        <f t="shared" si="0"/>
        <v>0</v>
      </c>
      <c r="F19" s="125">
        <v>12.8</v>
      </c>
      <c r="G19" s="125">
        <v>0</v>
      </c>
      <c r="H19" s="125">
        <f t="shared" si="1"/>
        <v>0</v>
      </c>
    </row>
    <row r="20" spans="1:8" x14ac:dyDescent="0.25">
      <c r="A20" s="127">
        <v>14</v>
      </c>
      <c r="B20" s="11" t="s">
        <v>13</v>
      </c>
      <c r="C20" s="125">
        <v>0.9</v>
      </c>
      <c r="D20" s="125">
        <v>0</v>
      </c>
      <c r="E20" s="125">
        <f t="shared" si="0"/>
        <v>0</v>
      </c>
      <c r="F20" s="125">
        <v>0.9</v>
      </c>
      <c r="G20" s="125">
        <v>0</v>
      </c>
      <c r="H20" s="125">
        <f t="shared" si="1"/>
        <v>0</v>
      </c>
    </row>
    <row r="21" spans="1:8" x14ac:dyDescent="0.25">
      <c r="A21" s="127">
        <v>15</v>
      </c>
      <c r="B21" s="11" t="s">
        <v>415</v>
      </c>
      <c r="C21" s="125">
        <v>5.2</v>
      </c>
      <c r="D21" s="125">
        <v>0</v>
      </c>
      <c r="E21" s="125">
        <f t="shared" si="0"/>
        <v>0</v>
      </c>
      <c r="F21" s="125">
        <v>5.2</v>
      </c>
      <c r="G21" s="125">
        <v>0</v>
      </c>
      <c r="H21" s="125">
        <f t="shared" si="1"/>
        <v>0</v>
      </c>
    </row>
    <row r="22" spans="1:8" x14ac:dyDescent="0.25">
      <c r="A22" s="127">
        <v>16</v>
      </c>
      <c r="B22" s="11" t="s">
        <v>335</v>
      </c>
      <c r="C22" s="125">
        <v>3.4</v>
      </c>
      <c r="D22" s="125">
        <v>0</v>
      </c>
      <c r="E22" s="125">
        <f t="shared" si="0"/>
        <v>0</v>
      </c>
      <c r="F22" s="125">
        <v>3.4</v>
      </c>
      <c r="G22" s="125">
        <v>0</v>
      </c>
      <c r="H22" s="125">
        <f t="shared" si="1"/>
        <v>0</v>
      </c>
    </row>
    <row r="23" spans="1:8" x14ac:dyDescent="0.25">
      <c r="A23" s="127">
        <v>17</v>
      </c>
      <c r="B23" s="11" t="s">
        <v>336</v>
      </c>
      <c r="C23" s="125">
        <v>4.9000000000000004</v>
      </c>
      <c r="D23" s="125">
        <v>0</v>
      </c>
      <c r="E23" s="125">
        <f t="shared" si="0"/>
        <v>0</v>
      </c>
      <c r="F23" s="125">
        <v>4.9000000000000004</v>
      </c>
      <c r="G23" s="125">
        <v>0</v>
      </c>
      <c r="H23" s="125">
        <f t="shared" si="1"/>
        <v>0</v>
      </c>
    </row>
    <row r="24" spans="1:8" x14ac:dyDescent="0.25">
      <c r="A24" s="127">
        <v>18</v>
      </c>
      <c r="B24" s="11" t="s">
        <v>337</v>
      </c>
      <c r="C24" s="125">
        <v>6.3</v>
      </c>
      <c r="D24" s="125">
        <v>0</v>
      </c>
      <c r="E24" s="125">
        <f t="shared" si="0"/>
        <v>0</v>
      </c>
      <c r="F24" s="125">
        <v>6.3</v>
      </c>
      <c r="G24" s="125">
        <v>0</v>
      </c>
      <c r="H24" s="125">
        <f t="shared" si="1"/>
        <v>0</v>
      </c>
    </row>
    <row r="25" spans="1:8" x14ac:dyDescent="0.25">
      <c r="A25" s="127">
        <v>19</v>
      </c>
      <c r="B25" s="11" t="s">
        <v>451</v>
      </c>
      <c r="C25" s="125">
        <v>18.600000000000001</v>
      </c>
      <c r="D25" s="125">
        <v>0</v>
      </c>
      <c r="E25" s="125">
        <f t="shared" si="0"/>
        <v>0</v>
      </c>
      <c r="F25" s="125">
        <v>18.600000000000001</v>
      </c>
      <c r="G25" s="125">
        <v>0</v>
      </c>
      <c r="H25" s="125">
        <f t="shared" si="1"/>
        <v>0</v>
      </c>
    </row>
    <row r="26" spans="1:8" x14ac:dyDescent="0.25">
      <c r="A26" s="127">
        <v>20</v>
      </c>
      <c r="B26" s="11" t="s">
        <v>461</v>
      </c>
      <c r="C26" s="125">
        <v>51.8</v>
      </c>
      <c r="D26" s="125">
        <v>0</v>
      </c>
      <c r="E26" s="125">
        <f t="shared" si="0"/>
        <v>0</v>
      </c>
      <c r="F26" s="125">
        <v>51.8</v>
      </c>
      <c r="G26" s="125">
        <v>0</v>
      </c>
      <c r="H26" s="125">
        <f t="shared" si="1"/>
        <v>0</v>
      </c>
    </row>
    <row r="27" spans="1:8" x14ac:dyDescent="0.25">
      <c r="A27" s="127">
        <v>21</v>
      </c>
      <c r="B27" s="11" t="s">
        <v>338</v>
      </c>
      <c r="C27" s="125">
        <v>16.2</v>
      </c>
      <c r="D27" s="125">
        <v>0</v>
      </c>
      <c r="E27" s="125">
        <f t="shared" si="0"/>
        <v>0</v>
      </c>
      <c r="F27" s="125">
        <v>16.2</v>
      </c>
      <c r="G27" s="125">
        <v>0</v>
      </c>
      <c r="H27" s="125">
        <f t="shared" si="1"/>
        <v>0</v>
      </c>
    </row>
    <row r="28" spans="1:8" x14ac:dyDescent="0.25">
      <c r="A28" s="127">
        <v>22</v>
      </c>
      <c r="B28" s="11" t="s">
        <v>35</v>
      </c>
      <c r="C28" s="125">
        <v>70.825000000000003</v>
      </c>
      <c r="D28" s="125">
        <v>100</v>
      </c>
      <c r="E28" s="125">
        <f t="shared" si="0"/>
        <v>70.825000000000003</v>
      </c>
      <c r="F28" s="125">
        <v>63.825000000000003</v>
      </c>
      <c r="G28" s="125">
        <v>22</v>
      </c>
      <c r="H28" s="125">
        <f t="shared" si="1"/>
        <v>14.041500000000001</v>
      </c>
    </row>
    <row r="29" spans="1:8" ht="25.5" x14ac:dyDescent="0.25">
      <c r="A29" s="127">
        <v>23</v>
      </c>
      <c r="B29" s="11" t="s">
        <v>490</v>
      </c>
      <c r="C29" s="125">
        <v>39.956579999999981</v>
      </c>
      <c r="D29" s="125">
        <v>62</v>
      </c>
      <c r="E29" s="125">
        <f t="shared" si="0"/>
        <v>24.773079599999988</v>
      </c>
      <c r="F29" s="125">
        <v>43.860529999999997</v>
      </c>
      <c r="G29" s="125">
        <v>64</v>
      </c>
      <c r="H29" s="125">
        <f t="shared" si="1"/>
        <v>28.070739199999998</v>
      </c>
    </row>
    <row r="30" spans="1:8" x14ac:dyDescent="0.25">
      <c r="A30" s="127">
        <v>24</v>
      </c>
      <c r="B30" s="11" t="s">
        <v>491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f t="shared" si="1"/>
        <v>0</v>
      </c>
    </row>
    <row r="31" spans="1:8" ht="25.5" x14ac:dyDescent="0.25">
      <c r="A31" s="127">
        <v>25</v>
      </c>
      <c r="B31" s="11" t="s">
        <v>492</v>
      </c>
      <c r="C31" s="125">
        <v>19.693999999999999</v>
      </c>
      <c r="D31" s="125">
        <v>100</v>
      </c>
      <c r="E31" s="125">
        <f t="shared" si="0"/>
        <v>19.693999999999999</v>
      </c>
      <c r="F31" s="125">
        <v>19.693999999999999</v>
      </c>
      <c r="G31" s="125">
        <v>61</v>
      </c>
      <c r="H31" s="125">
        <f t="shared" si="1"/>
        <v>12.013339999999999</v>
      </c>
    </row>
    <row r="32" spans="1:8" x14ac:dyDescent="0.25">
      <c r="A32" s="127">
        <v>26</v>
      </c>
      <c r="B32" s="11" t="s">
        <v>493</v>
      </c>
      <c r="C32" s="125">
        <v>5.56</v>
      </c>
      <c r="D32" s="125">
        <v>100</v>
      </c>
      <c r="E32" s="125">
        <f t="shared" si="0"/>
        <v>5.56</v>
      </c>
      <c r="F32" s="125">
        <v>5.56</v>
      </c>
      <c r="G32" s="125">
        <v>100</v>
      </c>
      <c r="H32" s="125">
        <f t="shared" si="1"/>
        <v>5.56</v>
      </c>
    </row>
    <row r="33" spans="1:8" x14ac:dyDescent="0.25">
      <c r="A33" s="127">
        <v>27</v>
      </c>
      <c r="B33" s="11" t="s">
        <v>494</v>
      </c>
      <c r="C33" s="125">
        <v>13.981</v>
      </c>
      <c r="D33" s="125">
        <v>100</v>
      </c>
      <c r="E33" s="125">
        <f t="shared" si="0"/>
        <v>13.981</v>
      </c>
      <c r="F33" s="125">
        <v>13.981</v>
      </c>
      <c r="G33" s="125">
        <v>100</v>
      </c>
      <c r="H33" s="125">
        <f t="shared" si="1"/>
        <v>13.981</v>
      </c>
    </row>
    <row r="34" spans="1:8" x14ac:dyDescent="0.25">
      <c r="A34" s="127">
        <v>28</v>
      </c>
      <c r="B34" s="11" t="s">
        <v>495</v>
      </c>
      <c r="C34" s="125"/>
      <c r="D34" s="125"/>
      <c r="E34" s="125">
        <f t="shared" si="0"/>
        <v>0</v>
      </c>
      <c r="F34" s="125"/>
      <c r="G34" s="125"/>
      <c r="H34" s="125">
        <f t="shared" si="1"/>
        <v>0</v>
      </c>
    </row>
    <row r="35" spans="1:8" x14ac:dyDescent="0.25">
      <c r="A35" s="127">
        <v>29</v>
      </c>
      <c r="B35" s="11" t="s">
        <v>496</v>
      </c>
      <c r="C35" s="125">
        <v>7</v>
      </c>
      <c r="D35" s="125">
        <v>100</v>
      </c>
      <c r="E35" s="125">
        <f t="shared" si="0"/>
        <v>7</v>
      </c>
      <c r="F35" s="125">
        <v>8.5470000000000006</v>
      </c>
      <c r="G35" s="125">
        <v>100</v>
      </c>
      <c r="H35" s="125">
        <f t="shared" si="1"/>
        <v>8.5470000000000006</v>
      </c>
    </row>
    <row r="36" spans="1:8" x14ac:dyDescent="0.25">
      <c r="A36" s="127">
        <v>30</v>
      </c>
      <c r="B36" s="11" t="s">
        <v>497</v>
      </c>
      <c r="C36" s="125">
        <v>11.04</v>
      </c>
      <c r="D36" s="125">
        <v>100</v>
      </c>
      <c r="E36" s="125">
        <f t="shared" si="0"/>
        <v>11.04</v>
      </c>
      <c r="F36" s="125">
        <v>11.04</v>
      </c>
      <c r="G36" s="125">
        <v>100</v>
      </c>
      <c r="H36" s="125">
        <f t="shared" si="1"/>
        <v>11.04</v>
      </c>
    </row>
    <row r="37" spans="1:8" x14ac:dyDescent="0.25">
      <c r="A37" s="127">
        <v>31</v>
      </c>
      <c r="B37" s="11" t="s">
        <v>498</v>
      </c>
      <c r="C37" s="125">
        <v>10.97265</v>
      </c>
      <c r="D37" s="125">
        <v>100</v>
      </c>
      <c r="E37" s="125">
        <f t="shared" si="0"/>
        <v>10.97265</v>
      </c>
      <c r="F37" s="125">
        <v>10.97265</v>
      </c>
      <c r="G37" s="125">
        <v>100</v>
      </c>
      <c r="H37" s="125">
        <f t="shared" si="1"/>
        <v>10.97265</v>
      </c>
    </row>
    <row r="38" spans="1:8" x14ac:dyDescent="0.25">
      <c r="A38" s="127">
        <v>32</v>
      </c>
      <c r="B38" s="11" t="s">
        <v>499</v>
      </c>
      <c r="C38" s="125">
        <v>3.8</v>
      </c>
      <c r="D38" s="125">
        <v>100</v>
      </c>
      <c r="E38" s="125">
        <f t="shared" si="0"/>
        <v>3.8</v>
      </c>
      <c r="F38" s="125">
        <v>3.8</v>
      </c>
      <c r="G38" s="125">
        <v>100</v>
      </c>
      <c r="H38" s="125">
        <f t="shared" si="1"/>
        <v>3.8</v>
      </c>
    </row>
    <row r="39" spans="1:8" x14ac:dyDescent="0.25">
      <c r="A39" s="127">
        <v>33</v>
      </c>
      <c r="B39" s="11" t="s">
        <v>22</v>
      </c>
      <c r="C39" s="125">
        <v>589.20000000000005</v>
      </c>
      <c r="D39" s="125">
        <v>12.5</v>
      </c>
      <c r="E39" s="125">
        <f t="shared" si="0"/>
        <v>73.650000000000006</v>
      </c>
      <c r="F39" s="125">
        <v>672.4</v>
      </c>
      <c r="G39" s="125">
        <v>10.9</v>
      </c>
      <c r="H39" s="125">
        <f t="shared" si="1"/>
        <v>73.291600000000003</v>
      </c>
    </row>
    <row r="40" spans="1:8" x14ac:dyDescent="0.25">
      <c r="A40" s="127">
        <v>34</v>
      </c>
      <c r="B40" s="11" t="s">
        <v>23</v>
      </c>
      <c r="C40" s="125">
        <v>26.5</v>
      </c>
      <c r="D40" s="125">
        <v>0</v>
      </c>
      <c r="E40" s="125">
        <f t="shared" si="0"/>
        <v>0</v>
      </c>
      <c r="F40" s="125">
        <v>28.4</v>
      </c>
      <c r="G40" s="125">
        <v>0</v>
      </c>
      <c r="H40" s="125">
        <f t="shared" si="1"/>
        <v>0</v>
      </c>
    </row>
    <row r="41" spans="1:8" x14ac:dyDescent="0.25">
      <c r="A41" s="127">
        <v>35</v>
      </c>
      <c r="B41" s="11" t="s">
        <v>24</v>
      </c>
      <c r="C41" s="125">
        <v>34.9</v>
      </c>
      <c r="D41" s="125">
        <v>0</v>
      </c>
      <c r="E41" s="125">
        <f t="shared" si="0"/>
        <v>0</v>
      </c>
      <c r="F41" s="125">
        <v>34.9</v>
      </c>
      <c r="G41" s="125">
        <v>0</v>
      </c>
      <c r="H41" s="125">
        <f t="shared" si="1"/>
        <v>0</v>
      </c>
    </row>
    <row r="42" spans="1:8" x14ac:dyDescent="0.25">
      <c r="A42" s="127">
        <v>36</v>
      </c>
      <c r="B42" s="11" t="s">
        <v>25</v>
      </c>
      <c r="C42" s="125">
        <v>8.9</v>
      </c>
      <c r="D42" s="125">
        <v>0</v>
      </c>
      <c r="E42" s="125">
        <f t="shared" si="0"/>
        <v>0</v>
      </c>
      <c r="F42" s="125">
        <v>8.9</v>
      </c>
      <c r="G42" s="125">
        <v>0</v>
      </c>
      <c r="H42" s="125">
        <f t="shared" si="1"/>
        <v>0</v>
      </c>
    </row>
    <row r="43" spans="1:8" x14ac:dyDescent="0.25">
      <c r="A43" s="127">
        <v>37</v>
      </c>
      <c r="B43" s="11" t="s">
        <v>26</v>
      </c>
      <c r="C43" s="125">
        <v>3.3</v>
      </c>
      <c r="D43" s="125">
        <v>0</v>
      </c>
      <c r="E43" s="125">
        <f t="shared" si="0"/>
        <v>0</v>
      </c>
      <c r="F43" s="125">
        <v>3.3</v>
      </c>
      <c r="G43" s="125">
        <v>0</v>
      </c>
      <c r="H43" s="125">
        <f t="shared" si="1"/>
        <v>0</v>
      </c>
    </row>
    <row r="44" spans="1:8" x14ac:dyDescent="0.25">
      <c r="A44" s="127">
        <v>38</v>
      </c>
      <c r="B44" s="11" t="s">
        <v>27</v>
      </c>
      <c r="C44" s="125">
        <v>1.2</v>
      </c>
      <c r="D44" s="125">
        <v>0</v>
      </c>
      <c r="E44" s="125">
        <f t="shared" si="0"/>
        <v>0</v>
      </c>
      <c r="F44" s="125">
        <v>14.5</v>
      </c>
      <c r="G44" s="125">
        <v>0</v>
      </c>
      <c r="H44" s="125">
        <f t="shared" si="1"/>
        <v>0</v>
      </c>
    </row>
    <row r="45" spans="1:8" x14ac:dyDescent="0.25">
      <c r="A45" s="127">
        <v>39</v>
      </c>
      <c r="B45" s="11" t="s">
        <v>28</v>
      </c>
      <c r="C45" s="125">
        <v>4.4000000000000004</v>
      </c>
      <c r="D45" s="125">
        <v>0</v>
      </c>
      <c r="E45" s="125">
        <f t="shared" si="0"/>
        <v>0</v>
      </c>
      <c r="F45" s="125">
        <v>4.4000000000000004</v>
      </c>
      <c r="G45" s="125">
        <v>0</v>
      </c>
      <c r="H45" s="125">
        <f t="shared" si="1"/>
        <v>0</v>
      </c>
    </row>
    <row r="46" spans="1:8" x14ac:dyDescent="0.25">
      <c r="A46" s="127">
        <v>40</v>
      </c>
      <c r="B46" s="11" t="s">
        <v>29</v>
      </c>
      <c r="C46" s="125">
        <v>5</v>
      </c>
      <c r="D46" s="125">
        <v>0</v>
      </c>
      <c r="E46" s="125">
        <f t="shared" si="0"/>
        <v>0</v>
      </c>
      <c r="F46" s="125">
        <v>5</v>
      </c>
      <c r="G46" s="125">
        <v>0</v>
      </c>
      <c r="H46" s="125">
        <f t="shared" si="1"/>
        <v>0</v>
      </c>
    </row>
    <row r="47" spans="1:8" x14ac:dyDescent="0.25">
      <c r="A47" s="127">
        <v>41</v>
      </c>
      <c r="B47" s="11" t="s">
        <v>30</v>
      </c>
      <c r="C47" s="125">
        <v>3.5</v>
      </c>
      <c r="D47" s="125">
        <v>0</v>
      </c>
      <c r="E47" s="125">
        <f t="shared" si="0"/>
        <v>0</v>
      </c>
      <c r="F47" s="125">
        <v>3.5</v>
      </c>
      <c r="G47" s="125">
        <v>0</v>
      </c>
      <c r="H47" s="125">
        <f t="shared" si="1"/>
        <v>0</v>
      </c>
    </row>
    <row r="48" spans="1:8" x14ac:dyDescent="0.25">
      <c r="A48" s="127">
        <v>42</v>
      </c>
      <c r="B48" s="11" t="s">
        <v>31</v>
      </c>
      <c r="C48" s="125">
        <v>16.7</v>
      </c>
      <c r="D48" s="125">
        <v>0</v>
      </c>
      <c r="E48" s="125">
        <f t="shared" si="0"/>
        <v>0</v>
      </c>
      <c r="F48" s="125">
        <v>16.7</v>
      </c>
      <c r="G48" s="125">
        <v>0</v>
      </c>
      <c r="H48" s="125">
        <f t="shared" si="1"/>
        <v>0</v>
      </c>
    </row>
    <row r="49" spans="1:8" x14ac:dyDescent="0.25">
      <c r="A49" s="127">
        <v>43</v>
      </c>
      <c r="B49" s="11" t="s">
        <v>32</v>
      </c>
      <c r="C49" s="125">
        <v>2.9</v>
      </c>
      <c r="D49" s="125">
        <v>0</v>
      </c>
      <c r="E49" s="125">
        <f t="shared" si="0"/>
        <v>0</v>
      </c>
      <c r="F49" s="125">
        <v>2.9</v>
      </c>
      <c r="G49" s="125">
        <v>0</v>
      </c>
      <c r="H49" s="125">
        <f t="shared" si="1"/>
        <v>0</v>
      </c>
    </row>
    <row r="50" spans="1:8" x14ac:dyDescent="0.25">
      <c r="A50" s="127">
        <v>44</v>
      </c>
      <c r="B50" s="11" t="s">
        <v>33</v>
      </c>
      <c r="C50" s="125">
        <v>11.4</v>
      </c>
      <c r="D50" s="125">
        <v>100</v>
      </c>
      <c r="E50" s="125">
        <f t="shared" si="0"/>
        <v>11.4</v>
      </c>
      <c r="F50" s="125">
        <v>11.4</v>
      </c>
      <c r="G50" s="125">
        <v>100</v>
      </c>
      <c r="H50" s="125">
        <f t="shared" si="1"/>
        <v>11.4</v>
      </c>
    </row>
    <row r="51" spans="1:8" x14ac:dyDescent="0.25">
      <c r="A51" s="127">
        <v>45</v>
      </c>
      <c r="B51" s="11" t="s">
        <v>34</v>
      </c>
      <c r="C51" s="125">
        <v>14.8</v>
      </c>
      <c r="D51" s="125">
        <v>54.7</v>
      </c>
      <c r="E51" s="125">
        <f t="shared" si="0"/>
        <v>8.095600000000001</v>
      </c>
      <c r="F51" s="125">
        <v>14.8</v>
      </c>
      <c r="G51" s="125">
        <v>54.7</v>
      </c>
      <c r="H51" s="125">
        <f t="shared" si="1"/>
        <v>8.095600000000001</v>
      </c>
    </row>
    <row r="52" spans="1:8" x14ac:dyDescent="0.25">
      <c r="A52" s="127">
        <v>46</v>
      </c>
      <c r="B52" s="11" t="s">
        <v>37</v>
      </c>
      <c r="C52" s="125">
        <v>95.5</v>
      </c>
      <c r="D52" s="125">
        <v>20.7</v>
      </c>
      <c r="E52" s="125">
        <f t="shared" si="0"/>
        <v>19.7685</v>
      </c>
      <c r="F52" s="125">
        <v>105.5</v>
      </c>
      <c r="G52" s="125">
        <v>76.900000000000006</v>
      </c>
      <c r="H52" s="125">
        <f t="shared" si="1"/>
        <v>81.129500000000007</v>
      </c>
    </row>
    <row r="53" spans="1:8" x14ac:dyDescent="0.25">
      <c r="A53" s="127">
        <v>47</v>
      </c>
      <c r="B53" s="11" t="s">
        <v>258</v>
      </c>
      <c r="C53" s="125">
        <v>4.4000000000000004</v>
      </c>
      <c r="D53" s="125">
        <v>100</v>
      </c>
      <c r="E53" s="125">
        <f t="shared" si="0"/>
        <v>4.4000000000000004</v>
      </c>
      <c r="F53" s="125">
        <v>4.8</v>
      </c>
      <c r="G53" s="125">
        <v>78.8</v>
      </c>
      <c r="H53" s="125">
        <f t="shared" si="1"/>
        <v>3.7823999999999995</v>
      </c>
    </row>
    <row r="54" spans="1:8" x14ac:dyDescent="0.25">
      <c r="A54" s="127">
        <v>48</v>
      </c>
      <c r="B54" s="11" t="s">
        <v>259</v>
      </c>
      <c r="C54" s="125">
        <v>5.9</v>
      </c>
      <c r="D54" s="125">
        <v>100</v>
      </c>
      <c r="E54" s="125">
        <f t="shared" si="0"/>
        <v>5.9</v>
      </c>
      <c r="F54" s="125">
        <v>5.9</v>
      </c>
      <c r="G54" s="125">
        <v>100</v>
      </c>
      <c r="H54" s="125">
        <f t="shared" si="1"/>
        <v>5.9</v>
      </c>
    </row>
    <row r="55" spans="1:8" x14ac:dyDescent="0.25">
      <c r="A55" s="127">
        <v>49</v>
      </c>
      <c r="B55" s="11" t="s">
        <v>260</v>
      </c>
      <c r="C55" s="125">
        <v>1.7</v>
      </c>
      <c r="D55" s="125">
        <v>100</v>
      </c>
      <c r="E55" s="125">
        <f t="shared" si="0"/>
        <v>1.7</v>
      </c>
      <c r="F55" s="125">
        <v>1.7</v>
      </c>
      <c r="G55" s="125">
        <v>82</v>
      </c>
      <c r="H55" s="125">
        <f t="shared" si="1"/>
        <v>1.3939999999999999</v>
      </c>
    </row>
    <row r="56" spans="1:8" x14ac:dyDescent="0.25">
      <c r="A56" s="127">
        <v>50</v>
      </c>
      <c r="B56" s="11" t="s">
        <v>211</v>
      </c>
      <c r="C56" s="125">
        <v>5.2</v>
      </c>
      <c r="D56" s="125">
        <v>67.3</v>
      </c>
      <c r="E56" s="125">
        <f t="shared" si="0"/>
        <v>3.4995999999999996</v>
      </c>
      <c r="F56" s="125">
        <v>5.2</v>
      </c>
      <c r="G56" s="125">
        <v>67.3</v>
      </c>
      <c r="H56" s="125">
        <f t="shared" si="1"/>
        <v>3.4995999999999996</v>
      </c>
    </row>
    <row r="57" spans="1:8" x14ac:dyDescent="0.25">
      <c r="A57" s="127">
        <v>51</v>
      </c>
      <c r="B57" s="11" t="s">
        <v>39</v>
      </c>
      <c r="C57" s="125">
        <v>4.0999999999999996</v>
      </c>
      <c r="D57" s="125">
        <v>94</v>
      </c>
      <c r="E57" s="125">
        <f t="shared" si="0"/>
        <v>3.8539999999999996</v>
      </c>
      <c r="F57" s="125">
        <v>4.0999999999999996</v>
      </c>
      <c r="G57" s="125">
        <v>94</v>
      </c>
      <c r="H57" s="125">
        <f t="shared" si="1"/>
        <v>3.8539999999999996</v>
      </c>
    </row>
    <row r="58" spans="1:8" ht="25.5" x14ac:dyDescent="0.25">
      <c r="A58" s="127">
        <v>52</v>
      </c>
      <c r="B58" s="11" t="s">
        <v>261</v>
      </c>
      <c r="C58" s="125">
        <v>21.2</v>
      </c>
      <c r="D58" s="125">
        <v>54.9</v>
      </c>
      <c r="E58" s="125">
        <f t="shared" si="0"/>
        <v>11.638799999999998</v>
      </c>
      <c r="F58" s="125">
        <v>21.2</v>
      </c>
      <c r="G58" s="125">
        <v>51.6</v>
      </c>
      <c r="H58" s="125">
        <f t="shared" si="1"/>
        <v>10.9392</v>
      </c>
    </row>
    <row r="59" spans="1:8" x14ac:dyDescent="0.25">
      <c r="A59" s="127">
        <v>53</v>
      </c>
      <c r="B59" s="11" t="s">
        <v>262</v>
      </c>
      <c r="C59" s="125">
        <v>3.4</v>
      </c>
      <c r="D59" s="125">
        <v>100</v>
      </c>
      <c r="E59" s="125">
        <f t="shared" si="0"/>
        <v>3.4</v>
      </c>
      <c r="F59" s="125">
        <v>3.4</v>
      </c>
      <c r="G59" s="125">
        <v>100</v>
      </c>
      <c r="H59" s="125">
        <f t="shared" si="1"/>
        <v>3.4</v>
      </c>
    </row>
    <row r="60" spans="1:8" x14ac:dyDescent="0.25">
      <c r="A60" s="127">
        <v>54</v>
      </c>
      <c r="B60" s="11" t="s">
        <v>263</v>
      </c>
      <c r="C60" s="125">
        <v>2.7</v>
      </c>
      <c r="D60" s="125">
        <v>92.7</v>
      </c>
      <c r="E60" s="125">
        <f t="shared" si="0"/>
        <v>2.5029000000000003</v>
      </c>
      <c r="F60" s="125">
        <v>2.7</v>
      </c>
      <c r="G60" s="125">
        <v>66.3</v>
      </c>
      <c r="H60" s="125">
        <f t="shared" si="1"/>
        <v>1.7900999999999998</v>
      </c>
    </row>
    <row r="61" spans="1:8" x14ac:dyDescent="0.25">
      <c r="A61" s="127">
        <v>55</v>
      </c>
      <c r="B61" s="11" t="s">
        <v>264</v>
      </c>
      <c r="C61" s="125">
        <v>7.2</v>
      </c>
      <c r="D61" s="125">
        <v>0</v>
      </c>
      <c r="E61" s="125">
        <f t="shared" si="0"/>
        <v>0</v>
      </c>
      <c r="F61" s="125">
        <v>7.2</v>
      </c>
      <c r="G61" s="125">
        <v>0</v>
      </c>
      <c r="H61" s="125">
        <f t="shared" si="1"/>
        <v>0</v>
      </c>
    </row>
    <row r="62" spans="1:8" x14ac:dyDescent="0.25">
      <c r="A62" s="127">
        <v>56</v>
      </c>
      <c r="B62" s="11" t="s">
        <v>265</v>
      </c>
      <c r="C62" s="125">
        <v>3.3</v>
      </c>
      <c r="D62" s="125">
        <v>88.3</v>
      </c>
      <c r="E62" s="125">
        <f t="shared" si="0"/>
        <v>2.9138999999999999</v>
      </c>
      <c r="F62" s="125">
        <v>3.3</v>
      </c>
      <c r="G62" s="125">
        <v>88.3</v>
      </c>
      <c r="H62" s="125">
        <f t="shared" si="1"/>
        <v>2.9138999999999999</v>
      </c>
    </row>
    <row r="63" spans="1:8" x14ac:dyDescent="0.25">
      <c r="A63" s="127">
        <v>57</v>
      </c>
      <c r="B63" s="11" t="s">
        <v>40</v>
      </c>
      <c r="C63" s="125">
        <v>8.5</v>
      </c>
      <c r="D63" s="125">
        <v>75</v>
      </c>
      <c r="E63" s="125">
        <f t="shared" si="0"/>
        <v>6.375</v>
      </c>
      <c r="F63" s="125">
        <v>7.8</v>
      </c>
      <c r="G63" s="125">
        <v>71.400000000000006</v>
      </c>
      <c r="H63" s="125">
        <f t="shared" si="1"/>
        <v>5.5692000000000004</v>
      </c>
    </row>
    <row r="64" spans="1:8" x14ac:dyDescent="0.25">
      <c r="A64" s="127">
        <v>58</v>
      </c>
      <c r="B64" s="11" t="s">
        <v>266</v>
      </c>
      <c r="C64" s="125">
        <v>7.9</v>
      </c>
      <c r="D64" s="125">
        <v>0</v>
      </c>
      <c r="E64" s="125">
        <f t="shared" si="0"/>
        <v>0</v>
      </c>
      <c r="F64" s="125">
        <v>7.9</v>
      </c>
      <c r="G64" s="125">
        <v>77.2</v>
      </c>
      <c r="H64" s="125">
        <f t="shared" si="1"/>
        <v>6.0988000000000007</v>
      </c>
    </row>
    <row r="65" spans="1:8" x14ac:dyDescent="0.25">
      <c r="A65" s="127">
        <v>59</v>
      </c>
      <c r="B65" s="11" t="s">
        <v>267</v>
      </c>
      <c r="C65" s="125">
        <v>4.5999999999999996</v>
      </c>
      <c r="D65" s="125">
        <v>94</v>
      </c>
      <c r="E65" s="125">
        <f t="shared" si="0"/>
        <v>4.3239999999999998</v>
      </c>
      <c r="F65" s="125">
        <v>4.5999999999999996</v>
      </c>
      <c r="G65" s="125">
        <v>94</v>
      </c>
      <c r="H65" s="125">
        <f t="shared" si="1"/>
        <v>4.3239999999999998</v>
      </c>
    </row>
    <row r="66" spans="1:8" x14ac:dyDescent="0.25">
      <c r="A66" s="127">
        <v>60</v>
      </c>
      <c r="B66" s="11" t="s">
        <v>268</v>
      </c>
      <c r="C66" s="125">
        <v>2.8</v>
      </c>
      <c r="D66" s="125">
        <v>100</v>
      </c>
      <c r="E66" s="125">
        <f t="shared" si="0"/>
        <v>2.8</v>
      </c>
      <c r="F66" s="125">
        <v>2.8</v>
      </c>
      <c r="G66" s="125">
        <v>100</v>
      </c>
      <c r="H66" s="125">
        <f t="shared" si="1"/>
        <v>2.8</v>
      </c>
    </row>
    <row r="67" spans="1:8" x14ac:dyDescent="0.25">
      <c r="A67" s="127">
        <v>61</v>
      </c>
      <c r="B67" s="11" t="s">
        <v>269</v>
      </c>
      <c r="C67" s="125">
        <v>15.87</v>
      </c>
      <c r="D67" s="125">
        <v>0</v>
      </c>
      <c r="E67" s="125">
        <f t="shared" si="0"/>
        <v>0</v>
      </c>
      <c r="F67" s="125">
        <v>15.5</v>
      </c>
      <c r="G67" s="125">
        <v>64.099999999999994</v>
      </c>
      <c r="H67" s="125">
        <f t="shared" si="1"/>
        <v>9.9354999999999993</v>
      </c>
    </row>
    <row r="68" spans="1:8" x14ac:dyDescent="0.25">
      <c r="A68" s="127">
        <v>62</v>
      </c>
      <c r="B68" s="11" t="s">
        <v>270</v>
      </c>
      <c r="C68" s="125">
        <v>1.9</v>
      </c>
      <c r="D68" s="125">
        <v>0</v>
      </c>
      <c r="E68" s="125">
        <f t="shared" si="0"/>
        <v>0</v>
      </c>
      <c r="F68" s="125">
        <v>1.9</v>
      </c>
      <c r="G68" s="125">
        <v>19</v>
      </c>
      <c r="H68" s="125">
        <f t="shared" si="1"/>
        <v>0.36099999999999999</v>
      </c>
    </row>
    <row r="69" spans="1:8" x14ac:dyDescent="0.25">
      <c r="A69" s="127">
        <v>63</v>
      </c>
      <c r="B69" s="11" t="s">
        <v>271</v>
      </c>
      <c r="C69" s="125">
        <v>7.8</v>
      </c>
      <c r="D69" s="125">
        <v>100</v>
      </c>
      <c r="E69" s="125">
        <f t="shared" si="0"/>
        <v>7.8</v>
      </c>
      <c r="F69" s="125">
        <v>7.8</v>
      </c>
      <c r="G69" s="125">
        <v>100</v>
      </c>
      <c r="H69" s="125">
        <f t="shared" si="1"/>
        <v>7.8</v>
      </c>
    </row>
    <row r="70" spans="1:8" x14ac:dyDescent="0.25">
      <c r="A70" s="127">
        <v>64</v>
      </c>
      <c r="B70" s="11" t="s">
        <v>272</v>
      </c>
      <c r="C70" s="125">
        <v>7.3</v>
      </c>
      <c r="D70" s="125">
        <v>62.1</v>
      </c>
      <c r="E70" s="125">
        <f t="shared" si="0"/>
        <v>4.5332999999999997</v>
      </c>
      <c r="F70" s="125">
        <v>7.3</v>
      </c>
      <c r="G70" s="125">
        <v>95.7</v>
      </c>
      <c r="H70" s="125">
        <f t="shared" si="1"/>
        <v>6.9861000000000004</v>
      </c>
    </row>
    <row r="71" spans="1:8" x14ac:dyDescent="0.25">
      <c r="A71" s="127">
        <v>65</v>
      </c>
      <c r="B71" s="11" t="s">
        <v>56</v>
      </c>
      <c r="C71" s="125">
        <v>298.10000000000002</v>
      </c>
      <c r="D71" s="125">
        <v>45</v>
      </c>
      <c r="E71" s="125">
        <f t="shared" si="0"/>
        <v>134.14500000000001</v>
      </c>
      <c r="F71" s="125">
        <v>249.5</v>
      </c>
      <c r="G71" s="125">
        <v>45</v>
      </c>
      <c r="H71" s="125">
        <f t="shared" si="1"/>
        <v>112.27500000000001</v>
      </c>
    </row>
    <row r="72" spans="1:8" ht="25.5" x14ac:dyDescent="0.25">
      <c r="A72" s="127">
        <v>66</v>
      </c>
      <c r="B72" s="11" t="s">
        <v>57</v>
      </c>
      <c r="C72" s="125">
        <v>60.5</v>
      </c>
      <c r="D72" s="125">
        <v>32.4</v>
      </c>
      <c r="E72" s="125">
        <f t="shared" ref="E72:E135" si="2">C72*D72%</f>
        <v>19.602</v>
      </c>
      <c r="F72" s="125">
        <v>60.5</v>
      </c>
      <c r="G72" s="125">
        <v>24.63</v>
      </c>
      <c r="H72" s="125">
        <f t="shared" ref="H72:H135" si="3">F72*G72%</f>
        <v>14.901149999999999</v>
      </c>
    </row>
    <row r="73" spans="1:8" x14ac:dyDescent="0.25">
      <c r="A73" s="127">
        <v>67</v>
      </c>
      <c r="B73" s="11" t="s">
        <v>58</v>
      </c>
      <c r="C73" s="125">
        <v>64.099999999999994</v>
      </c>
      <c r="D73" s="125">
        <v>52</v>
      </c>
      <c r="E73" s="125">
        <f t="shared" si="2"/>
        <v>33.332000000000001</v>
      </c>
      <c r="F73" s="125">
        <v>64.099999999999994</v>
      </c>
      <c r="G73" s="125">
        <v>52</v>
      </c>
      <c r="H73" s="125">
        <f t="shared" si="3"/>
        <v>33.332000000000001</v>
      </c>
    </row>
    <row r="74" spans="1:8" ht="25.5" x14ac:dyDescent="0.25">
      <c r="A74" s="127">
        <v>68</v>
      </c>
      <c r="B74" s="11" t="s">
        <v>59</v>
      </c>
      <c r="C74" s="125">
        <v>41.1</v>
      </c>
      <c r="D74" s="125">
        <v>96.6</v>
      </c>
      <c r="E74" s="125">
        <f t="shared" si="2"/>
        <v>39.702599999999997</v>
      </c>
      <c r="F74" s="125">
        <v>41.1</v>
      </c>
      <c r="G74" s="125">
        <v>96.6</v>
      </c>
      <c r="H74" s="125">
        <f t="shared" si="3"/>
        <v>39.702599999999997</v>
      </c>
    </row>
    <row r="75" spans="1:8" x14ac:dyDescent="0.25">
      <c r="A75" s="127">
        <v>69</v>
      </c>
      <c r="B75" s="11" t="s">
        <v>60</v>
      </c>
      <c r="C75" s="125">
        <v>35.89</v>
      </c>
      <c r="D75" s="125">
        <v>23.4</v>
      </c>
      <c r="E75" s="125">
        <f t="shared" si="2"/>
        <v>8.3982600000000005</v>
      </c>
      <c r="F75" s="125">
        <v>35.89</v>
      </c>
      <c r="G75" s="125">
        <v>32.4</v>
      </c>
      <c r="H75" s="125">
        <f t="shared" si="3"/>
        <v>11.628360000000001</v>
      </c>
    </row>
    <row r="76" spans="1:8" x14ac:dyDescent="0.25">
      <c r="A76" s="127">
        <v>70</v>
      </c>
      <c r="B76" s="11" t="s">
        <v>61</v>
      </c>
      <c r="C76" s="125">
        <v>25.9</v>
      </c>
      <c r="D76" s="125">
        <v>1.5</v>
      </c>
      <c r="E76" s="125">
        <f t="shared" si="2"/>
        <v>0.38849999999999996</v>
      </c>
      <c r="F76" s="125">
        <v>25.9</v>
      </c>
      <c r="G76" s="125">
        <v>1.5</v>
      </c>
      <c r="H76" s="125">
        <f t="shared" si="3"/>
        <v>0.38849999999999996</v>
      </c>
    </row>
    <row r="77" spans="1:8" x14ac:dyDescent="0.25">
      <c r="A77" s="127">
        <v>71</v>
      </c>
      <c r="B77" s="11" t="s">
        <v>62</v>
      </c>
      <c r="C77" s="125">
        <v>11.8</v>
      </c>
      <c r="D77" s="125">
        <v>100</v>
      </c>
      <c r="E77" s="125">
        <f t="shared" si="2"/>
        <v>11.8</v>
      </c>
      <c r="F77" s="125">
        <v>11.8</v>
      </c>
      <c r="G77" s="125">
        <v>100</v>
      </c>
      <c r="H77" s="125">
        <f t="shared" si="3"/>
        <v>11.8</v>
      </c>
    </row>
    <row r="78" spans="1:8" x14ac:dyDescent="0.25">
      <c r="A78" s="127">
        <v>72</v>
      </c>
      <c r="B78" s="11" t="s">
        <v>63</v>
      </c>
      <c r="C78" s="125">
        <v>25</v>
      </c>
      <c r="D78" s="125">
        <v>100</v>
      </c>
      <c r="E78" s="125">
        <f t="shared" si="2"/>
        <v>25</v>
      </c>
      <c r="F78" s="125">
        <v>25</v>
      </c>
      <c r="G78" s="125">
        <v>100</v>
      </c>
      <c r="H78" s="125">
        <f t="shared" si="3"/>
        <v>25</v>
      </c>
    </row>
    <row r="79" spans="1:8" x14ac:dyDescent="0.25">
      <c r="A79" s="127">
        <v>73</v>
      </c>
      <c r="B79" s="11" t="s">
        <v>64</v>
      </c>
      <c r="C79" s="125">
        <v>28.9</v>
      </c>
      <c r="D79" s="125">
        <v>48.5</v>
      </c>
      <c r="E79" s="125">
        <f t="shared" si="2"/>
        <v>14.016499999999999</v>
      </c>
      <c r="F79" s="125">
        <v>28.9</v>
      </c>
      <c r="G79" s="125">
        <v>20.8</v>
      </c>
      <c r="H79" s="125">
        <f t="shared" si="3"/>
        <v>6.0112000000000005</v>
      </c>
    </row>
    <row r="80" spans="1:8" x14ac:dyDescent="0.25">
      <c r="A80" s="127">
        <v>74</v>
      </c>
      <c r="B80" s="11" t="s">
        <v>65</v>
      </c>
      <c r="C80" s="125">
        <v>11.11</v>
      </c>
      <c r="D80" s="125">
        <v>100</v>
      </c>
      <c r="E80" s="125">
        <f t="shared" si="2"/>
        <v>11.11</v>
      </c>
      <c r="F80" s="125">
        <v>19.350000000000001</v>
      </c>
      <c r="G80" s="125">
        <v>57.42</v>
      </c>
      <c r="H80" s="125">
        <f t="shared" si="3"/>
        <v>11.110770000000002</v>
      </c>
    </row>
    <row r="81" spans="1:8" x14ac:dyDescent="0.25">
      <c r="A81" s="127">
        <v>75</v>
      </c>
      <c r="B81" s="11" t="s">
        <v>66</v>
      </c>
      <c r="C81" s="125">
        <v>10.8</v>
      </c>
      <c r="D81" s="125">
        <v>0</v>
      </c>
      <c r="E81" s="125">
        <f t="shared" si="2"/>
        <v>0</v>
      </c>
      <c r="F81" s="125">
        <v>12.3</v>
      </c>
      <c r="G81" s="125">
        <v>0</v>
      </c>
      <c r="H81" s="125">
        <f t="shared" si="3"/>
        <v>0</v>
      </c>
    </row>
    <row r="82" spans="1:8" x14ac:dyDescent="0.25">
      <c r="A82" s="127">
        <v>76</v>
      </c>
      <c r="B82" s="11" t="s">
        <v>67</v>
      </c>
      <c r="C82" s="125">
        <v>20.72</v>
      </c>
      <c r="D82" s="125">
        <v>50</v>
      </c>
      <c r="E82" s="125">
        <f t="shared" si="2"/>
        <v>10.36</v>
      </c>
      <c r="F82" s="125">
        <v>20.72</v>
      </c>
      <c r="G82" s="125">
        <v>50</v>
      </c>
      <c r="H82" s="125">
        <f t="shared" si="3"/>
        <v>10.36</v>
      </c>
    </row>
    <row r="83" spans="1:8" x14ac:dyDescent="0.25">
      <c r="A83" s="127">
        <v>77</v>
      </c>
      <c r="B83" s="11" t="s">
        <v>68</v>
      </c>
      <c r="C83" s="125">
        <v>22.4</v>
      </c>
      <c r="D83" s="125">
        <v>15</v>
      </c>
      <c r="E83" s="125">
        <f t="shared" si="2"/>
        <v>3.36</v>
      </c>
      <c r="F83" s="125">
        <v>22.4</v>
      </c>
      <c r="G83" s="125">
        <v>15</v>
      </c>
      <c r="H83" s="125">
        <f t="shared" si="3"/>
        <v>3.36</v>
      </c>
    </row>
    <row r="84" spans="1:8" x14ac:dyDescent="0.25">
      <c r="A84" s="127">
        <v>78</v>
      </c>
      <c r="B84" s="11" t="s">
        <v>69</v>
      </c>
      <c r="C84" s="125">
        <v>23.9</v>
      </c>
      <c r="D84" s="125">
        <v>80.959999999999994</v>
      </c>
      <c r="E84" s="125">
        <f t="shared" si="2"/>
        <v>19.349439999999998</v>
      </c>
      <c r="F84" s="125">
        <v>23.9</v>
      </c>
      <c r="G84" s="125">
        <v>80.959999999999994</v>
      </c>
      <c r="H84" s="125">
        <f t="shared" si="3"/>
        <v>19.349439999999998</v>
      </c>
    </row>
    <row r="85" spans="1:8" x14ac:dyDescent="0.25">
      <c r="A85" s="127">
        <v>79</v>
      </c>
      <c r="B85" s="11" t="s">
        <v>70</v>
      </c>
      <c r="C85" s="125">
        <v>10.02</v>
      </c>
      <c r="D85" s="125">
        <v>0</v>
      </c>
      <c r="E85" s="125">
        <f t="shared" si="2"/>
        <v>0</v>
      </c>
      <c r="F85" s="125">
        <v>10.02</v>
      </c>
      <c r="G85" s="125">
        <v>0</v>
      </c>
      <c r="H85" s="125">
        <f t="shared" si="3"/>
        <v>0</v>
      </c>
    </row>
    <row r="86" spans="1:8" x14ac:dyDescent="0.25">
      <c r="A86" s="127">
        <v>80</v>
      </c>
      <c r="B86" s="11" t="s">
        <v>71</v>
      </c>
      <c r="C86" s="125">
        <v>8.6999999999999993</v>
      </c>
      <c r="D86" s="125">
        <v>0</v>
      </c>
      <c r="E86" s="125">
        <f t="shared" si="2"/>
        <v>0</v>
      </c>
      <c r="F86" s="125">
        <v>8.6999999999999993</v>
      </c>
      <c r="G86" s="125">
        <v>0</v>
      </c>
      <c r="H86" s="125">
        <f t="shared" si="3"/>
        <v>0</v>
      </c>
    </row>
    <row r="87" spans="1:8" x14ac:dyDescent="0.25">
      <c r="A87" s="127">
        <v>81</v>
      </c>
      <c r="B87" s="11" t="s">
        <v>72</v>
      </c>
      <c r="C87" s="125">
        <v>15</v>
      </c>
      <c r="D87" s="125">
        <v>26.7</v>
      </c>
      <c r="E87" s="125">
        <f t="shared" si="2"/>
        <v>4.0049999999999999</v>
      </c>
      <c r="F87" s="125">
        <v>15</v>
      </c>
      <c r="G87" s="125">
        <v>23.3</v>
      </c>
      <c r="H87" s="125">
        <f t="shared" si="3"/>
        <v>3.4950000000000001</v>
      </c>
    </row>
    <row r="88" spans="1:8" x14ac:dyDescent="0.25">
      <c r="A88" s="127">
        <v>82</v>
      </c>
      <c r="B88" s="11" t="s">
        <v>73</v>
      </c>
      <c r="C88" s="125">
        <v>18.600000000000001</v>
      </c>
      <c r="D88" s="125">
        <v>100</v>
      </c>
      <c r="E88" s="125">
        <f t="shared" si="2"/>
        <v>18.600000000000001</v>
      </c>
      <c r="F88" s="125">
        <v>18.600000000000001</v>
      </c>
      <c r="G88" s="125">
        <v>100</v>
      </c>
      <c r="H88" s="125">
        <f t="shared" si="3"/>
        <v>18.600000000000001</v>
      </c>
    </row>
    <row r="89" spans="1:8" x14ac:dyDescent="0.25">
      <c r="A89" s="127">
        <v>83</v>
      </c>
      <c r="B89" s="11" t="s">
        <v>74</v>
      </c>
      <c r="C89" s="125">
        <v>41.4</v>
      </c>
      <c r="D89" s="125">
        <v>51.6</v>
      </c>
      <c r="E89" s="125">
        <f t="shared" si="2"/>
        <v>21.362400000000001</v>
      </c>
      <c r="F89" s="125">
        <v>42.2</v>
      </c>
      <c r="G89" s="125">
        <v>71</v>
      </c>
      <c r="H89" s="125">
        <f t="shared" si="3"/>
        <v>29.962</v>
      </c>
    </row>
    <row r="90" spans="1:8" x14ac:dyDescent="0.25">
      <c r="A90" s="127">
        <v>84</v>
      </c>
      <c r="B90" s="11" t="s">
        <v>75</v>
      </c>
      <c r="C90" s="125">
        <v>13.12</v>
      </c>
      <c r="D90" s="125">
        <v>0</v>
      </c>
      <c r="E90" s="125">
        <f t="shared" si="2"/>
        <v>0</v>
      </c>
      <c r="F90" s="125">
        <v>13.12</v>
      </c>
      <c r="G90" s="125">
        <v>0</v>
      </c>
      <c r="H90" s="125">
        <f t="shared" si="3"/>
        <v>0</v>
      </c>
    </row>
    <row r="91" spans="1:8" x14ac:dyDescent="0.25">
      <c r="A91" s="127">
        <v>85</v>
      </c>
      <c r="B91" s="11" t="s">
        <v>76</v>
      </c>
      <c r="C91" s="125">
        <v>15.9</v>
      </c>
      <c r="D91" s="125">
        <v>62</v>
      </c>
      <c r="E91" s="125">
        <f t="shared" si="2"/>
        <v>9.8580000000000005</v>
      </c>
      <c r="F91" s="125">
        <v>15.9</v>
      </c>
      <c r="G91" s="125">
        <v>54</v>
      </c>
      <c r="H91" s="125">
        <f t="shared" si="3"/>
        <v>8.5860000000000003</v>
      </c>
    </row>
    <row r="92" spans="1:8" x14ac:dyDescent="0.25">
      <c r="A92" s="127">
        <v>86</v>
      </c>
      <c r="B92" s="11" t="s">
        <v>476</v>
      </c>
      <c r="C92" s="125">
        <v>66.900000000000006</v>
      </c>
      <c r="D92" s="125">
        <v>100</v>
      </c>
      <c r="E92" s="125">
        <f t="shared" si="2"/>
        <v>66.900000000000006</v>
      </c>
      <c r="F92" s="125">
        <v>69.099999999999994</v>
      </c>
      <c r="G92" s="125">
        <v>100</v>
      </c>
      <c r="H92" s="125">
        <f t="shared" si="3"/>
        <v>69.099999999999994</v>
      </c>
    </row>
    <row r="93" spans="1:8" ht="25.5" x14ac:dyDescent="0.25">
      <c r="A93" s="127">
        <v>87</v>
      </c>
      <c r="B93" s="11" t="s">
        <v>214</v>
      </c>
      <c r="C93" s="125">
        <v>26.7</v>
      </c>
      <c r="D93" s="125">
        <v>100</v>
      </c>
      <c r="E93" s="125">
        <f t="shared" si="2"/>
        <v>26.7</v>
      </c>
      <c r="F93" s="125">
        <v>25.4</v>
      </c>
      <c r="G93" s="125">
        <v>90.9</v>
      </c>
      <c r="H93" s="125">
        <f t="shared" si="3"/>
        <v>23.0886</v>
      </c>
    </row>
    <row r="94" spans="1:8" x14ac:dyDescent="0.25">
      <c r="A94" s="127">
        <v>88</v>
      </c>
      <c r="B94" s="11" t="s">
        <v>79</v>
      </c>
      <c r="C94" s="125">
        <v>13.3</v>
      </c>
      <c r="D94" s="125">
        <v>100</v>
      </c>
      <c r="E94" s="125">
        <f t="shared" si="2"/>
        <v>13.3</v>
      </c>
      <c r="F94" s="125">
        <v>13.3</v>
      </c>
      <c r="G94" s="125">
        <v>78.7</v>
      </c>
      <c r="H94" s="125">
        <f t="shared" si="3"/>
        <v>10.4671</v>
      </c>
    </row>
    <row r="95" spans="1:8" x14ac:dyDescent="0.25">
      <c r="A95" s="127">
        <v>89</v>
      </c>
      <c r="B95" s="11" t="s">
        <v>80</v>
      </c>
      <c r="C95" s="125">
        <v>20.9</v>
      </c>
      <c r="D95" s="125">
        <v>100</v>
      </c>
      <c r="E95" s="125">
        <f t="shared" si="2"/>
        <v>20.9</v>
      </c>
      <c r="F95" s="125">
        <v>24.4</v>
      </c>
      <c r="G95" s="125">
        <v>100</v>
      </c>
      <c r="H95" s="125">
        <f t="shared" si="3"/>
        <v>24.4</v>
      </c>
    </row>
    <row r="96" spans="1:8" x14ac:dyDescent="0.25">
      <c r="A96" s="127">
        <v>90</v>
      </c>
      <c r="B96" s="11" t="s">
        <v>81</v>
      </c>
      <c r="C96" s="125">
        <v>0</v>
      </c>
      <c r="D96" s="125">
        <v>0</v>
      </c>
      <c r="E96" s="125">
        <f t="shared" si="2"/>
        <v>0</v>
      </c>
      <c r="F96" s="125">
        <v>2.8</v>
      </c>
      <c r="G96" s="125">
        <v>100</v>
      </c>
      <c r="H96" s="125">
        <f t="shared" si="3"/>
        <v>2.8</v>
      </c>
    </row>
    <row r="97" spans="1:8" x14ac:dyDescent="0.25">
      <c r="A97" s="127">
        <v>91</v>
      </c>
      <c r="B97" s="11" t="s">
        <v>82</v>
      </c>
      <c r="C97" s="125">
        <v>1.9</v>
      </c>
      <c r="D97" s="125">
        <v>100</v>
      </c>
      <c r="E97" s="125">
        <f t="shared" si="2"/>
        <v>1.9</v>
      </c>
      <c r="F97" s="125">
        <v>3</v>
      </c>
      <c r="G97" s="125">
        <v>100</v>
      </c>
      <c r="H97" s="125">
        <f t="shared" si="3"/>
        <v>3</v>
      </c>
    </row>
    <row r="98" spans="1:8" x14ac:dyDescent="0.25">
      <c r="A98" s="127">
        <v>92</v>
      </c>
      <c r="B98" s="11" t="s">
        <v>83</v>
      </c>
      <c r="C98" s="125">
        <v>11</v>
      </c>
      <c r="D98" s="125">
        <v>0</v>
      </c>
      <c r="E98" s="125">
        <f t="shared" si="2"/>
        <v>0</v>
      </c>
      <c r="F98" s="125">
        <v>11</v>
      </c>
      <c r="G98" s="125">
        <v>0</v>
      </c>
      <c r="H98" s="125">
        <f t="shared" si="3"/>
        <v>0</v>
      </c>
    </row>
    <row r="99" spans="1:8" x14ac:dyDescent="0.25">
      <c r="A99" s="127">
        <v>93</v>
      </c>
      <c r="B99" s="11" t="s">
        <v>84</v>
      </c>
      <c r="C99" s="125">
        <v>14.5</v>
      </c>
      <c r="D99" s="125">
        <v>0</v>
      </c>
      <c r="E99" s="125">
        <f t="shared" si="2"/>
        <v>0</v>
      </c>
      <c r="F99" s="125">
        <v>14.5</v>
      </c>
      <c r="G99" s="125">
        <v>0</v>
      </c>
      <c r="H99" s="125">
        <f t="shared" si="3"/>
        <v>0</v>
      </c>
    </row>
    <row r="100" spans="1:8" x14ac:dyDescent="0.25">
      <c r="A100" s="127">
        <v>94</v>
      </c>
      <c r="B100" s="11" t="s">
        <v>85</v>
      </c>
      <c r="C100" s="125">
        <v>16.100000000000001</v>
      </c>
      <c r="D100" s="125">
        <v>0</v>
      </c>
      <c r="E100" s="125">
        <f t="shared" si="2"/>
        <v>0</v>
      </c>
      <c r="F100" s="125">
        <v>16.100000000000001</v>
      </c>
      <c r="G100" s="125">
        <v>0</v>
      </c>
      <c r="H100" s="125">
        <f t="shared" si="3"/>
        <v>0</v>
      </c>
    </row>
    <row r="101" spans="1:8" x14ac:dyDescent="0.25">
      <c r="A101" s="127">
        <v>95</v>
      </c>
      <c r="B101" s="11" t="s">
        <v>86</v>
      </c>
      <c r="C101" s="125">
        <v>4.9000000000000004</v>
      </c>
      <c r="D101" s="125">
        <v>0</v>
      </c>
      <c r="E101" s="125">
        <f t="shared" si="2"/>
        <v>0</v>
      </c>
      <c r="F101" s="125">
        <v>4.9000000000000004</v>
      </c>
      <c r="G101" s="125">
        <v>0</v>
      </c>
      <c r="H101" s="125">
        <f t="shared" si="3"/>
        <v>0</v>
      </c>
    </row>
    <row r="102" spans="1:8" x14ac:dyDescent="0.25">
      <c r="A102" s="127">
        <v>96</v>
      </c>
      <c r="B102" s="11" t="s">
        <v>87</v>
      </c>
      <c r="C102" s="125">
        <v>11.05</v>
      </c>
      <c r="D102" s="125">
        <v>0</v>
      </c>
      <c r="E102" s="125">
        <f t="shared" si="2"/>
        <v>0</v>
      </c>
      <c r="F102" s="125">
        <v>11.05</v>
      </c>
      <c r="G102" s="125">
        <v>0</v>
      </c>
      <c r="H102" s="125">
        <f t="shared" si="3"/>
        <v>0</v>
      </c>
    </row>
    <row r="103" spans="1:8" x14ac:dyDescent="0.25">
      <c r="A103" s="127">
        <v>97</v>
      </c>
      <c r="B103" s="11" t="s">
        <v>88</v>
      </c>
      <c r="C103" s="125">
        <v>5.5</v>
      </c>
      <c r="D103" s="125">
        <v>0</v>
      </c>
      <c r="E103" s="125">
        <f t="shared" si="2"/>
        <v>0</v>
      </c>
      <c r="F103" s="125">
        <v>5.5</v>
      </c>
      <c r="G103" s="125">
        <v>0</v>
      </c>
      <c r="H103" s="125">
        <f t="shared" si="3"/>
        <v>0</v>
      </c>
    </row>
    <row r="104" spans="1:8" x14ac:dyDescent="0.25">
      <c r="A104" s="127">
        <v>98</v>
      </c>
      <c r="B104" s="11" t="s">
        <v>89</v>
      </c>
      <c r="C104" s="125">
        <v>27</v>
      </c>
      <c r="D104" s="125">
        <v>0</v>
      </c>
      <c r="E104" s="125">
        <f t="shared" si="2"/>
        <v>0</v>
      </c>
      <c r="F104" s="125">
        <v>27</v>
      </c>
      <c r="G104" s="125">
        <v>0</v>
      </c>
      <c r="H104" s="125">
        <f t="shared" si="3"/>
        <v>0</v>
      </c>
    </row>
    <row r="105" spans="1:8" x14ac:dyDescent="0.25">
      <c r="A105" s="127">
        <v>99</v>
      </c>
      <c r="B105" s="11" t="s">
        <v>90</v>
      </c>
      <c r="C105" s="125">
        <v>10.6</v>
      </c>
      <c r="D105" s="125">
        <v>0</v>
      </c>
      <c r="E105" s="125">
        <f t="shared" si="2"/>
        <v>0</v>
      </c>
      <c r="F105" s="125">
        <v>10.6</v>
      </c>
      <c r="G105" s="125">
        <v>0</v>
      </c>
      <c r="H105" s="125">
        <f t="shared" si="3"/>
        <v>0</v>
      </c>
    </row>
    <row r="106" spans="1:8" x14ac:dyDescent="0.25">
      <c r="A106" s="127">
        <v>100</v>
      </c>
      <c r="B106" s="11" t="s">
        <v>91</v>
      </c>
      <c r="C106" s="125">
        <v>46.01</v>
      </c>
      <c r="D106" s="125">
        <v>0</v>
      </c>
      <c r="E106" s="125">
        <f t="shared" si="2"/>
        <v>0</v>
      </c>
      <c r="F106" s="125">
        <v>46.97</v>
      </c>
      <c r="G106" s="125">
        <v>0</v>
      </c>
      <c r="H106" s="125">
        <f t="shared" si="3"/>
        <v>0</v>
      </c>
    </row>
    <row r="107" spans="1:8" ht="25.5" x14ac:dyDescent="0.25">
      <c r="A107" s="127">
        <v>101</v>
      </c>
      <c r="B107" s="11" t="s">
        <v>92</v>
      </c>
      <c r="C107" s="125">
        <v>2.66</v>
      </c>
      <c r="D107" s="125">
        <v>0</v>
      </c>
      <c r="E107" s="125">
        <f t="shared" si="2"/>
        <v>0</v>
      </c>
      <c r="F107" s="125">
        <v>2.66</v>
      </c>
      <c r="G107" s="125">
        <v>0</v>
      </c>
      <c r="H107" s="125">
        <f t="shared" si="3"/>
        <v>0</v>
      </c>
    </row>
    <row r="108" spans="1:8" x14ac:dyDescent="0.25">
      <c r="A108" s="127">
        <v>102</v>
      </c>
      <c r="B108" s="11" t="s">
        <v>93</v>
      </c>
      <c r="C108" s="125">
        <v>14.61</v>
      </c>
      <c r="D108" s="125">
        <v>0</v>
      </c>
      <c r="E108" s="125">
        <f t="shared" si="2"/>
        <v>0</v>
      </c>
      <c r="F108" s="125">
        <v>14.61</v>
      </c>
      <c r="G108" s="125">
        <v>0</v>
      </c>
      <c r="H108" s="125">
        <f t="shared" si="3"/>
        <v>0</v>
      </c>
    </row>
    <row r="109" spans="1:8" x14ac:dyDescent="0.25">
      <c r="A109" s="127">
        <v>103</v>
      </c>
      <c r="B109" s="11" t="s">
        <v>94</v>
      </c>
      <c r="C109" s="125">
        <v>4.4000000000000004</v>
      </c>
      <c r="D109" s="125">
        <v>0</v>
      </c>
      <c r="E109" s="125">
        <f t="shared" si="2"/>
        <v>0</v>
      </c>
      <c r="F109" s="125">
        <v>4.4000000000000004</v>
      </c>
      <c r="G109" s="125">
        <v>0</v>
      </c>
      <c r="H109" s="125">
        <f t="shared" si="3"/>
        <v>0</v>
      </c>
    </row>
    <row r="110" spans="1:8" x14ac:dyDescent="0.25">
      <c r="A110" s="127">
        <v>104</v>
      </c>
      <c r="B110" s="11" t="s">
        <v>95</v>
      </c>
      <c r="C110" s="125">
        <v>19.760000000000002</v>
      </c>
      <c r="D110" s="125">
        <v>0</v>
      </c>
      <c r="E110" s="125">
        <f t="shared" si="2"/>
        <v>0</v>
      </c>
      <c r="F110" s="125">
        <v>19.760000000000002</v>
      </c>
      <c r="G110" s="125">
        <v>0</v>
      </c>
      <c r="H110" s="125">
        <f t="shared" si="3"/>
        <v>0</v>
      </c>
    </row>
    <row r="111" spans="1:8" x14ac:dyDescent="0.25">
      <c r="A111" s="127">
        <v>105</v>
      </c>
      <c r="B111" s="11" t="s">
        <v>96</v>
      </c>
      <c r="C111" s="125">
        <v>32.4</v>
      </c>
      <c r="D111" s="125">
        <v>0</v>
      </c>
      <c r="E111" s="125">
        <f t="shared" si="2"/>
        <v>0</v>
      </c>
      <c r="F111" s="125">
        <v>32.4</v>
      </c>
      <c r="G111" s="125">
        <v>0</v>
      </c>
      <c r="H111" s="125">
        <f t="shared" si="3"/>
        <v>0</v>
      </c>
    </row>
    <row r="112" spans="1:8" x14ac:dyDescent="0.25">
      <c r="A112" s="127">
        <v>106</v>
      </c>
      <c r="B112" s="11" t="s">
        <v>97</v>
      </c>
      <c r="C112" s="125">
        <v>7.61</v>
      </c>
      <c r="D112" s="125">
        <v>0</v>
      </c>
      <c r="E112" s="125">
        <f t="shared" si="2"/>
        <v>0</v>
      </c>
      <c r="F112" s="125">
        <v>7.61</v>
      </c>
      <c r="G112" s="125">
        <v>0</v>
      </c>
      <c r="H112" s="125">
        <f t="shared" si="3"/>
        <v>0</v>
      </c>
    </row>
    <row r="113" spans="1:8" x14ac:dyDescent="0.25">
      <c r="A113" s="127">
        <v>107</v>
      </c>
      <c r="B113" s="11" t="s">
        <v>99</v>
      </c>
      <c r="C113" s="125">
        <v>222</v>
      </c>
      <c r="D113" s="125">
        <v>0</v>
      </c>
      <c r="E113" s="125">
        <f t="shared" si="2"/>
        <v>0</v>
      </c>
      <c r="F113" s="125">
        <v>222</v>
      </c>
      <c r="G113" s="125">
        <v>0</v>
      </c>
      <c r="H113" s="125">
        <f t="shared" si="3"/>
        <v>0</v>
      </c>
    </row>
    <row r="114" spans="1:8" x14ac:dyDescent="0.25">
      <c r="A114" s="127">
        <v>108</v>
      </c>
      <c r="B114" s="11" t="s">
        <v>216</v>
      </c>
      <c r="C114" s="125">
        <v>93.5</v>
      </c>
      <c r="D114" s="125">
        <v>0</v>
      </c>
      <c r="E114" s="125">
        <f t="shared" si="2"/>
        <v>0</v>
      </c>
      <c r="F114" s="125">
        <v>93.5</v>
      </c>
      <c r="G114" s="125">
        <v>0</v>
      </c>
      <c r="H114" s="125">
        <f t="shared" si="3"/>
        <v>0</v>
      </c>
    </row>
    <row r="115" spans="1:8" x14ac:dyDescent="0.25">
      <c r="A115" s="127">
        <v>109</v>
      </c>
      <c r="B115" s="11" t="s">
        <v>217</v>
      </c>
      <c r="C115" s="125">
        <v>15.7</v>
      </c>
      <c r="D115" s="125">
        <v>0</v>
      </c>
      <c r="E115" s="125">
        <f t="shared" si="2"/>
        <v>0</v>
      </c>
      <c r="F115" s="125">
        <v>15.7</v>
      </c>
      <c r="G115" s="125">
        <v>0</v>
      </c>
      <c r="H115" s="125">
        <f t="shared" si="3"/>
        <v>0</v>
      </c>
    </row>
    <row r="116" spans="1:8" x14ac:dyDescent="0.25">
      <c r="A116" s="127">
        <v>110</v>
      </c>
      <c r="B116" s="11" t="s">
        <v>218</v>
      </c>
      <c r="C116" s="125">
        <v>7.3</v>
      </c>
      <c r="D116" s="125">
        <v>0</v>
      </c>
      <c r="E116" s="125">
        <f t="shared" si="2"/>
        <v>0</v>
      </c>
      <c r="F116" s="125">
        <v>7.3</v>
      </c>
      <c r="G116" s="125">
        <v>0</v>
      </c>
      <c r="H116" s="125">
        <f t="shared" si="3"/>
        <v>0</v>
      </c>
    </row>
    <row r="117" spans="1:8" x14ac:dyDescent="0.25">
      <c r="A117" s="127">
        <v>111</v>
      </c>
      <c r="B117" s="11" t="s">
        <v>103</v>
      </c>
      <c r="C117" s="125">
        <v>10.3</v>
      </c>
      <c r="D117" s="125">
        <v>0</v>
      </c>
      <c r="E117" s="125">
        <f t="shared" si="2"/>
        <v>0</v>
      </c>
      <c r="F117" s="125">
        <v>10.3</v>
      </c>
      <c r="G117" s="125">
        <v>0</v>
      </c>
      <c r="H117" s="125">
        <f t="shared" si="3"/>
        <v>0</v>
      </c>
    </row>
    <row r="118" spans="1:8" x14ac:dyDescent="0.25">
      <c r="A118" s="127">
        <v>112</v>
      </c>
      <c r="B118" s="11" t="s">
        <v>104</v>
      </c>
      <c r="C118" s="125">
        <v>8.6</v>
      </c>
      <c r="D118" s="125">
        <v>0</v>
      </c>
      <c r="E118" s="125">
        <f t="shared" si="2"/>
        <v>0</v>
      </c>
      <c r="F118" s="125">
        <v>8.6</v>
      </c>
      <c r="G118" s="125">
        <v>0</v>
      </c>
      <c r="H118" s="125">
        <f t="shared" si="3"/>
        <v>0</v>
      </c>
    </row>
    <row r="119" spans="1:8" x14ac:dyDescent="0.25">
      <c r="A119" s="127">
        <v>113</v>
      </c>
      <c r="B119" s="11" t="s">
        <v>105</v>
      </c>
      <c r="C119" s="125">
        <v>16.5</v>
      </c>
      <c r="D119" s="125">
        <v>0</v>
      </c>
      <c r="E119" s="125">
        <f t="shared" si="2"/>
        <v>0</v>
      </c>
      <c r="F119" s="125">
        <v>9.3000000000000007</v>
      </c>
      <c r="G119" s="125">
        <v>0</v>
      </c>
      <c r="H119" s="125">
        <f t="shared" si="3"/>
        <v>0</v>
      </c>
    </row>
    <row r="120" spans="1:8" x14ac:dyDescent="0.25">
      <c r="A120" s="127">
        <v>114</v>
      </c>
      <c r="B120" s="11" t="s">
        <v>106</v>
      </c>
      <c r="C120" s="125">
        <v>36</v>
      </c>
      <c r="D120" s="125">
        <v>0</v>
      </c>
      <c r="E120" s="125">
        <f t="shared" si="2"/>
        <v>0</v>
      </c>
      <c r="F120" s="125">
        <v>36</v>
      </c>
      <c r="G120" s="125">
        <v>0</v>
      </c>
      <c r="H120" s="125">
        <f t="shared" si="3"/>
        <v>0</v>
      </c>
    </row>
    <row r="121" spans="1:8" x14ac:dyDescent="0.25">
      <c r="A121" s="127">
        <v>115</v>
      </c>
      <c r="B121" s="11" t="s">
        <v>107</v>
      </c>
      <c r="C121" s="125">
        <v>6.6</v>
      </c>
      <c r="D121" s="125">
        <v>0</v>
      </c>
      <c r="E121" s="125">
        <f t="shared" si="2"/>
        <v>0</v>
      </c>
      <c r="F121" s="125">
        <v>22.9</v>
      </c>
      <c r="G121" s="125">
        <v>0</v>
      </c>
      <c r="H121" s="125">
        <f t="shared" si="3"/>
        <v>0</v>
      </c>
    </row>
    <row r="122" spans="1:8" x14ac:dyDescent="0.25">
      <c r="A122" s="127">
        <v>116</v>
      </c>
      <c r="B122" s="11" t="s">
        <v>108</v>
      </c>
      <c r="C122" s="125">
        <v>8.3000000000000007</v>
      </c>
      <c r="D122" s="125">
        <v>0</v>
      </c>
      <c r="E122" s="125">
        <f t="shared" si="2"/>
        <v>0</v>
      </c>
      <c r="F122" s="125">
        <v>8.3000000000000007</v>
      </c>
      <c r="G122" s="125">
        <v>0</v>
      </c>
      <c r="H122" s="125">
        <f t="shared" si="3"/>
        <v>0</v>
      </c>
    </row>
    <row r="123" spans="1:8" x14ac:dyDescent="0.25">
      <c r="A123" s="127">
        <v>117</v>
      </c>
      <c r="B123" s="11" t="s">
        <v>109</v>
      </c>
      <c r="C123" s="125">
        <v>11.8</v>
      </c>
      <c r="D123" s="125">
        <v>0</v>
      </c>
      <c r="E123" s="125">
        <f t="shared" si="2"/>
        <v>0</v>
      </c>
      <c r="F123" s="125">
        <v>8.4</v>
      </c>
      <c r="G123" s="125">
        <v>0</v>
      </c>
      <c r="H123" s="125">
        <f t="shared" si="3"/>
        <v>0</v>
      </c>
    </row>
    <row r="124" spans="1:8" x14ac:dyDescent="0.25">
      <c r="A124" s="127">
        <v>118</v>
      </c>
      <c r="B124" s="11" t="s">
        <v>110</v>
      </c>
      <c r="C124" s="125">
        <v>12.2</v>
      </c>
      <c r="D124" s="125">
        <v>0</v>
      </c>
      <c r="E124" s="125">
        <f t="shared" si="2"/>
        <v>0</v>
      </c>
      <c r="F124" s="125">
        <v>8.1999999999999993</v>
      </c>
      <c r="G124" s="125">
        <v>0</v>
      </c>
      <c r="H124" s="125">
        <f t="shared" si="3"/>
        <v>0</v>
      </c>
    </row>
    <row r="125" spans="1:8" x14ac:dyDescent="0.25">
      <c r="A125" s="127">
        <v>119</v>
      </c>
      <c r="B125" s="11" t="s">
        <v>111</v>
      </c>
      <c r="C125" s="125">
        <v>7</v>
      </c>
      <c r="D125" s="125">
        <v>0</v>
      </c>
      <c r="E125" s="125">
        <f t="shared" si="2"/>
        <v>0</v>
      </c>
      <c r="F125" s="125">
        <v>7</v>
      </c>
      <c r="G125" s="125">
        <v>0</v>
      </c>
      <c r="H125" s="125">
        <f t="shared" si="3"/>
        <v>0</v>
      </c>
    </row>
    <row r="126" spans="1:8" x14ac:dyDescent="0.25">
      <c r="A126" s="127">
        <v>120</v>
      </c>
      <c r="B126" s="11" t="s">
        <v>112</v>
      </c>
      <c r="C126" s="125">
        <v>1.8</v>
      </c>
      <c r="D126" s="125">
        <v>0</v>
      </c>
      <c r="E126" s="125">
        <f t="shared" si="2"/>
        <v>0</v>
      </c>
      <c r="F126" s="125">
        <v>1.8</v>
      </c>
      <c r="G126" s="125">
        <v>0</v>
      </c>
      <c r="H126" s="125">
        <f t="shared" si="3"/>
        <v>0</v>
      </c>
    </row>
    <row r="127" spans="1:8" x14ac:dyDescent="0.25">
      <c r="A127" s="127">
        <v>121</v>
      </c>
      <c r="B127" s="11" t="s">
        <v>113</v>
      </c>
      <c r="C127" s="125">
        <v>12.5</v>
      </c>
      <c r="D127" s="125">
        <v>0</v>
      </c>
      <c r="E127" s="125">
        <f t="shared" si="2"/>
        <v>0</v>
      </c>
      <c r="F127" s="125">
        <v>12.5</v>
      </c>
      <c r="G127" s="125">
        <v>0</v>
      </c>
      <c r="H127" s="125">
        <f t="shared" si="3"/>
        <v>0</v>
      </c>
    </row>
    <row r="128" spans="1:8" x14ac:dyDescent="0.25">
      <c r="A128" s="127">
        <v>122</v>
      </c>
      <c r="B128" s="11" t="s">
        <v>547</v>
      </c>
      <c r="C128" s="125">
        <v>0</v>
      </c>
      <c r="D128" s="125">
        <v>0</v>
      </c>
      <c r="E128" s="125">
        <f t="shared" si="2"/>
        <v>0</v>
      </c>
      <c r="F128" s="125">
        <v>0</v>
      </c>
      <c r="G128" s="125">
        <v>0</v>
      </c>
      <c r="H128" s="125">
        <f t="shared" si="3"/>
        <v>0</v>
      </c>
    </row>
    <row r="129" spans="1:8" x14ac:dyDescent="0.25">
      <c r="A129" s="127">
        <v>123</v>
      </c>
      <c r="B129" s="11" t="s">
        <v>366</v>
      </c>
      <c r="C129" s="125">
        <v>3.4</v>
      </c>
      <c r="D129" s="125">
        <v>0</v>
      </c>
      <c r="E129" s="125">
        <f t="shared" si="2"/>
        <v>0</v>
      </c>
      <c r="F129" s="125">
        <v>3.4</v>
      </c>
      <c r="G129" s="125">
        <v>0</v>
      </c>
      <c r="H129" s="125">
        <f t="shared" si="3"/>
        <v>0</v>
      </c>
    </row>
    <row r="130" spans="1:8" x14ac:dyDescent="0.25">
      <c r="A130" s="127">
        <v>124</v>
      </c>
      <c r="B130" s="11" t="s">
        <v>367</v>
      </c>
      <c r="C130" s="125">
        <v>3</v>
      </c>
      <c r="D130" s="125">
        <v>0</v>
      </c>
      <c r="E130" s="125">
        <f t="shared" si="2"/>
        <v>0</v>
      </c>
      <c r="F130" s="125">
        <v>3</v>
      </c>
      <c r="G130" s="125">
        <v>0</v>
      </c>
      <c r="H130" s="125">
        <f t="shared" si="3"/>
        <v>0</v>
      </c>
    </row>
    <row r="131" spans="1:8" x14ac:dyDescent="0.25">
      <c r="A131" s="127">
        <v>125</v>
      </c>
      <c r="B131" s="11" t="s">
        <v>368</v>
      </c>
      <c r="C131" s="125">
        <v>13.9</v>
      </c>
      <c r="D131" s="125">
        <v>0</v>
      </c>
      <c r="E131" s="125">
        <f t="shared" si="2"/>
        <v>0</v>
      </c>
      <c r="F131" s="125">
        <v>13.9</v>
      </c>
      <c r="G131" s="125">
        <v>0</v>
      </c>
      <c r="H131" s="125">
        <f t="shared" si="3"/>
        <v>0</v>
      </c>
    </row>
    <row r="132" spans="1:8" x14ac:dyDescent="0.25">
      <c r="A132" s="127">
        <v>126</v>
      </c>
      <c r="B132" s="11" t="s">
        <v>369</v>
      </c>
      <c r="C132" s="125">
        <v>7</v>
      </c>
      <c r="D132" s="125">
        <v>0</v>
      </c>
      <c r="E132" s="125">
        <f t="shared" si="2"/>
        <v>0</v>
      </c>
      <c r="F132" s="125">
        <v>7</v>
      </c>
      <c r="G132" s="125">
        <v>0</v>
      </c>
      <c r="H132" s="125">
        <f t="shared" si="3"/>
        <v>0</v>
      </c>
    </row>
    <row r="133" spans="1:8" x14ac:dyDescent="0.25">
      <c r="A133" s="127">
        <v>127</v>
      </c>
      <c r="B133" s="11" t="s">
        <v>370</v>
      </c>
      <c r="C133" s="125">
        <v>30.9</v>
      </c>
      <c r="D133" s="125">
        <v>0</v>
      </c>
      <c r="E133" s="125">
        <f t="shared" si="2"/>
        <v>0</v>
      </c>
      <c r="F133" s="125">
        <v>23.5</v>
      </c>
      <c r="G133" s="125">
        <v>0</v>
      </c>
      <c r="H133" s="125">
        <f t="shared" si="3"/>
        <v>0</v>
      </c>
    </row>
    <row r="134" spans="1:8" x14ac:dyDescent="0.25">
      <c r="A134" s="127">
        <v>128</v>
      </c>
      <c r="B134" s="11" t="s">
        <v>371</v>
      </c>
      <c r="C134" s="125">
        <v>4</v>
      </c>
      <c r="D134" s="125">
        <v>0</v>
      </c>
      <c r="E134" s="125">
        <f t="shared" si="2"/>
        <v>0</v>
      </c>
      <c r="F134" s="125">
        <v>4</v>
      </c>
      <c r="G134" s="125">
        <v>0</v>
      </c>
      <c r="H134" s="125">
        <f t="shared" si="3"/>
        <v>0</v>
      </c>
    </row>
    <row r="135" spans="1:8" ht="25.5" x14ac:dyDescent="0.25">
      <c r="A135" s="127">
        <v>129</v>
      </c>
      <c r="B135" s="11" t="s">
        <v>372</v>
      </c>
      <c r="C135" s="125">
        <v>0</v>
      </c>
      <c r="D135" s="125">
        <v>0</v>
      </c>
      <c r="E135" s="125">
        <f t="shared" si="2"/>
        <v>0</v>
      </c>
      <c r="F135" s="125">
        <v>0</v>
      </c>
      <c r="G135" s="125">
        <v>0</v>
      </c>
      <c r="H135" s="125">
        <f t="shared" si="3"/>
        <v>0</v>
      </c>
    </row>
    <row r="136" spans="1:8" x14ac:dyDescent="0.25">
      <c r="A136" s="127">
        <v>130</v>
      </c>
      <c r="B136" s="11" t="s">
        <v>373</v>
      </c>
      <c r="C136" s="125">
        <v>7.3710000000000004</v>
      </c>
      <c r="D136" s="125">
        <v>0</v>
      </c>
      <c r="E136" s="125">
        <f t="shared" ref="E136:E199" si="4">C136*D136%</f>
        <v>0</v>
      </c>
      <c r="F136" s="125">
        <v>7.3710000000000004</v>
      </c>
      <c r="G136" s="125">
        <v>0</v>
      </c>
      <c r="H136" s="125">
        <f t="shared" ref="H136:H199" si="5">F136*G136%</f>
        <v>0</v>
      </c>
    </row>
    <row r="137" spans="1:8" ht="16.5" customHeight="1" x14ac:dyDescent="0.25">
      <c r="A137" s="127">
        <v>131</v>
      </c>
      <c r="B137" s="11" t="s">
        <v>546</v>
      </c>
      <c r="C137" s="125">
        <v>4.8</v>
      </c>
      <c r="D137" s="125">
        <v>95.8</v>
      </c>
      <c r="E137" s="125">
        <f t="shared" si="4"/>
        <v>4.5983999999999998</v>
      </c>
      <c r="F137" s="125">
        <v>4.8</v>
      </c>
      <c r="G137" s="125">
        <v>95.8</v>
      </c>
      <c r="H137" s="125">
        <f t="shared" si="5"/>
        <v>4.5983999999999998</v>
      </c>
    </row>
    <row r="138" spans="1:8" ht="25.5" x14ac:dyDescent="0.25">
      <c r="A138" s="127">
        <v>132</v>
      </c>
      <c r="B138" s="11" t="s">
        <v>299</v>
      </c>
      <c r="C138" s="125">
        <v>21.93</v>
      </c>
      <c r="D138" s="125">
        <v>0</v>
      </c>
      <c r="E138" s="125">
        <v>0</v>
      </c>
      <c r="F138" s="125">
        <v>21.93</v>
      </c>
      <c r="G138" s="125">
        <v>0</v>
      </c>
      <c r="H138" s="125">
        <f t="shared" si="5"/>
        <v>0</v>
      </c>
    </row>
    <row r="139" spans="1:8" ht="25.5" x14ac:dyDescent="0.25">
      <c r="A139" s="127">
        <v>133</v>
      </c>
      <c r="B139" s="11" t="s">
        <v>300</v>
      </c>
      <c r="C139" s="125">
        <v>29.3</v>
      </c>
      <c r="D139" s="125">
        <v>0</v>
      </c>
      <c r="E139" s="125">
        <f t="shared" si="4"/>
        <v>0</v>
      </c>
      <c r="F139" s="125">
        <v>29.3</v>
      </c>
      <c r="G139" s="125">
        <v>0</v>
      </c>
      <c r="H139" s="125">
        <f t="shared" si="5"/>
        <v>0</v>
      </c>
    </row>
    <row r="140" spans="1:8" ht="25.5" x14ac:dyDescent="0.25">
      <c r="A140" s="127">
        <v>134</v>
      </c>
      <c r="B140" s="11" t="s">
        <v>301</v>
      </c>
      <c r="C140" s="125">
        <v>16.47</v>
      </c>
      <c r="D140" s="125">
        <v>0</v>
      </c>
      <c r="E140" s="125">
        <v>0</v>
      </c>
      <c r="F140" s="125">
        <v>16.47</v>
      </c>
      <c r="G140" s="125">
        <v>0</v>
      </c>
      <c r="H140" s="125">
        <f t="shared" si="5"/>
        <v>0</v>
      </c>
    </row>
    <row r="141" spans="1:8" x14ac:dyDescent="0.25">
      <c r="A141" s="127">
        <v>135</v>
      </c>
      <c r="B141" s="11" t="s">
        <v>302</v>
      </c>
      <c r="C141" s="125">
        <v>4.0999999999999996</v>
      </c>
      <c r="D141" s="125">
        <v>0</v>
      </c>
      <c r="E141" s="125">
        <f t="shared" si="4"/>
        <v>0</v>
      </c>
      <c r="F141" s="125">
        <v>4.0999999999999996</v>
      </c>
      <c r="G141" s="125">
        <v>0</v>
      </c>
      <c r="H141" s="125">
        <f t="shared" si="5"/>
        <v>0</v>
      </c>
    </row>
    <row r="142" spans="1:8" x14ac:dyDescent="0.25">
      <c r="A142" s="127">
        <v>136</v>
      </c>
      <c r="B142" s="11" t="s">
        <v>129</v>
      </c>
      <c r="C142" s="125">
        <v>0.6</v>
      </c>
      <c r="D142" s="125">
        <v>0</v>
      </c>
      <c r="E142" s="125">
        <f t="shared" si="4"/>
        <v>0</v>
      </c>
      <c r="F142" s="125">
        <v>0.6</v>
      </c>
      <c r="G142" s="125">
        <v>0</v>
      </c>
      <c r="H142" s="125">
        <f t="shared" si="5"/>
        <v>0</v>
      </c>
    </row>
    <row r="143" spans="1:8" ht="25.5" x14ac:dyDescent="0.25">
      <c r="A143" s="127">
        <v>137</v>
      </c>
      <c r="B143" s="11" t="s">
        <v>130</v>
      </c>
      <c r="C143" s="125">
        <v>54.9</v>
      </c>
      <c r="D143" s="125">
        <v>40</v>
      </c>
      <c r="E143" s="125">
        <f t="shared" si="4"/>
        <v>21.96</v>
      </c>
      <c r="F143" s="125">
        <v>54.9</v>
      </c>
      <c r="G143" s="125">
        <v>40</v>
      </c>
      <c r="H143" s="125">
        <f t="shared" si="5"/>
        <v>21.96</v>
      </c>
    </row>
    <row r="144" spans="1:8" x14ac:dyDescent="0.25">
      <c r="A144" s="127">
        <v>138</v>
      </c>
      <c r="B144" s="11" t="s">
        <v>131</v>
      </c>
      <c r="C144" s="125">
        <v>55.6</v>
      </c>
      <c r="D144" s="125">
        <v>82.9</v>
      </c>
      <c r="E144" s="125">
        <f t="shared" si="4"/>
        <v>46.092400000000005</v>
      </c>
      <c r="F144" s="125">
        <v>57.9</v>
      </c>
      <c r="G144" s="125">
        <v>77.7</v>
      </c>
      <c r="H144" s="125">
        <f t="shared" si="5"/>
        <v>44.988300000000002</v>
      </c>
    </row>
    <row r="145" spans="1:8" x14ac:dyDescent="0.25">
      <c r="A145" s="127">
        <v>139</v>
      </c>
      <c r="B145" s="11" t="s">
        <v>132</v>
      </c>
      <c r="C145" s="125">
        <v>22.7</v>
      </c>
      <c r="D145" s="125">
        <v>84.6</v>
      </c>
      <c r="E145" s="125">
        <f t="shared" si="4"/>
        <v>19.2042</v>
      </c>
      <c r="F145" s="125">
        <v>22.7</v>
      </c>
      <c r="G145" s="125">
        <v>83.7</v>
      </c>
      <c r="H145" s="125">
        <f t="shared" si="5"/>
        <v>18.9999</v>
      </c>
    </row>
    <row r="146" spans="1:8" x14ac:dyDescent="0.25">
      <c r="A146" s="127">
        <v>140</v>
      </c>
      <c r="B146" s="11" t="s">
        <v>133</v>
      </c>
      <c r="C146" s="125">
        <v>5.5</v>
      </c>
      <c r="D146" s="125">
        <v>73.400000000000006</v>
      </c>
      <c r="E146" s="125">
        <f t="shared" si="4"/>
        <v>4.0370000000000008</v>
      </c>
      <c r="F146" s="125">
        <v>5.5</v>
      </c>
      <c r="G146" s="125">
        <v>73.400000000000006</v>
      </c>
      <c r="H146" s="125">
        <f t="shared" si="5"/>
        <v>4.0370000000000008</v>
      </c>
    </row>
    <row r="147" spans="1:8" x14ac:dyDescent="0.25">
      <c r="A147" s="127">
        <v>141</v>
      </c>
      <c r="B147" s="11" t="s">
        <v>134</v>
      </c>
      <c r="C147" s="125">
        <v>6.6</v>
      </c>
      <c r="D147" s="125">
        <v>100</v>
      </c>
      <c r="E147" s="125">
        <f t="shared" si="4"/>
        <v>6.6</v>
      </c>
      <c r="F147" s="125">
        <v>9</v>
      </c>
      <c r="G147" s="125">
        <v>89.4</v>
      </c>
      <c r="H147" s="125">
        <f t="shared" si="5"/>
        <v>8.0459999999999994</v>
      </c>
    </row>
    <row r="148" spans="1:8" x14ac:dyDescent="0.25">
      <c r="A148" s="127">
        <v>142</v>
      </c>
      <c r="B148" s="11" t="s">
        <v>135</v>
      </c>
      <c r="C148" s="125">
        <v>20.9</v>
      </c>
      <c r="D148" s="125">
        <v>100</v>
      </c>
      <c r="E148" s="125">
        <f t="shared" si="4"/>
        <v>20.9</v>
      </c>
      <c r="F148" s="125">
        <v>23.1</v>
      </c>
      <c r="G148" s="125">
        <v>100</v>
      </c>
      <c r="H148" s="125">
        <f t="shared" si="5"/>
        <v>23.1</v>
      </c>
    </row>
    <row r="149" spans="1:8" x14ac:dyDescent="0.25">
      <c r="A149" s="127">
        <v>143</v>
      </c>
      <c r="B149" s="11" t="s">
        <v>136</v>
      </c>
      <c r="C149" s="125">
        <v>6.6</v>
      </c>
      <c r="D149" s="125">
        <v>100</v>
      </c>
      <c r="E149" s="125">
        <f t="shared" si="4"/>
        <v>6.6</v>
      </c>
      <c r="F149" s="125">
        <v>6.7</v>
      </c>
      <c r="G149" s="125">
        <v>98.6</v>
      </c>
      <c r="H149" s="125">
        <f t="shared" si="5"/>
        <v>6.6062000000000003</v>
      </c>
    </row>
    <row r="150" spans="1:8" x14ac:dyDescent="0.25">
      <c r="A150" s="127">
        <v>144</v>
      </c>
      <c r="B150" s="11" t="s">
        <v>137</v>
      </c>
      <c r="C150" s="125">
        <v>21.8</v>
      </c>
      <c r="D150" s="125">
        <v>100</v>
      </c>
      <c r="E150" s="125">
        <f t="shared" si="4"/>
        <v>21.8</v>
      </c>
      <c r="F150" s="125">
        <v>22.1</v>
      </c>
      <c r="G150" s="125">
        <v>98.2</v>
      </c>
      <c r="H150" s="125">
        <f t="shared" si="5"/>
        <v>21.702200000000001</v>
      </c>
    </row>
    <row r="151" spans="1:8" x14ac:dyDescent="0.25">
      <c r="A151" s="127">
        <v>145</v>
      </c>
      <c r="B151" s="11" t="s">
        <v>138</v>
      </c>
      <c r="C151" s="125">
        <v>9.5</v>
      </c>
      <c r="D151" s="125">
        <v>100</v>
      </c>
      <c r="E151" s="125">
        <f t="shared" si="4"/>
        <v>9.5</v>
      </c>
      <c r="F151" s="125">
        <v>9.5</v>
      </c>
      <c r="G151" s="125">
        <v>73.13</v>
      </c>
      <c r="H151" s="125">
        <f t="shared" si="5"/>
        <v>6.9473499999999992</v>
      </c>
    </row>
    <row r="152" spans="1:8" x14ac:dyDescent="0.25">
      <c r="A152" s="127">
        <v>146</v>
      </c>
      <c r="B152" s="11" t="s">
        <v>139</v>
      </c>
      <c r="C152" s="125">
        <v>8</v>
      </c>
      <c r="D152" s="125">
        <v>100</v>
      </c>
      <c r="E152" s="125">
        <f t="shared" si="4"/>
        <v>8</v>
      </c>
      <c r="F152" s="125">
        <v>8</v>
      </c>
      <c r="G152" s="125">
        <v>81.3</v>
      </c>
      <c r="H152" s="125">
        <f t="shared" si="5"/>
        <v>6.5039999999999996</v>
      </c>
    </row>
    <row r="153" spans="1:8" x14ac:dyDescent="0.25">
      <c r="A153" s="127">
        <v>147</v>
      </c>
      <c r="B153" s="11" t="s">
        <v>140</v>
      </c>
      <c r="C153" s="125">
        <v>15.8</v>
      </c>
      <c r="D153" s="125">
        <v>100</v>
      </c>
      <c r="E153" s="125">
        <f t="shared" si="4"/>
        <v>15.8</v>
      </c>
      <c r="F153" s="125">
        <v>15.8</v>
      </c>
      <c r="G153" s="125">
        <v>99.2</v>
      </c>
      <c r="H153" s="125">
        <f t="shared" si="5"/>
        <v>15.6736</v>
      </c>
    </row>
    <row r="154" spans="1:8" x14ac:dyDescent="0.25">
      <c r="A154" s="127">
        <v>148</v>
      </c>
      <c r="B154" s="11" t="s">
        <v>141</v>
      </c>
      <c r="C154" s="125">
        <v>79.599999999999994</v>
      </c>
      <c r="D154" s="125">
        <v>53.4</v>
      </c>
      <c r="E154" s="125">
        <f t="shared" si="4"/>
        <v>42.506399999999999</v>
      </c>
      <c r="F154" s="125">
        <v>75.5</v>
      </c>
      <c r="G154" s="125">
        <v>52.3</v>
      </c>
      <c r="H154" s="125">
        <f t="shared" si="5"/>
        <v>39.486499999999999</v>
      </c>
    </row>
    <row r="155" spans="1:8" x14ac:dyDescent="0.25">
      <c r="A155" s="127">
        <v>149</v>
      </c>
      <c r="B155" s="11" t="s">
        <v>385</v>
      </c>
      <c r="C155" s="125">
        <v>25.9</v>
      </c>
      <c r="D155" s="125">
        <v>100</v>
      </c>
      <c r="E155" s="125">
        <f t="shared" si="4"/>
        <v>25.9</v>
      </c>
      <c r="F155" s="125">
        <v>25.9</v>
      </c>
      <c r="G155" s="125">
        <v>100</v>
      </c>
      <c r="H155" s="125">
        <f t="shared" si="5"/>
        <v>25.9</v>
      </c>
    </row>
    <row r="156" spans="1:8" x14ac:dyDescent="0.25">
      <c r="A156" s="127">
        <v>150</v>
      </c>
      <c r="B156" s="11" t="s">
        <v>386</v>
      </c>
      <c r="C156" s="125">
        <v>22.3</v>
      </c>
      <c r="D156" s="125">
        <v>22.3</v>
      </c>
      <c r="E156" s="125">
        <f t="shared" si="4"/>
        <v>4.9729000000000001</v>
      </c>
      <c r="F156" s="125">
        <v>22.3</v>
      </c>
      <c r="G156" s="125">
        <v>22.3</v>
      </c>
      <c r="H156" s="125">
        <f t="shared" si="5"/>
        <v>4.9729000000000001</v>
      </c>
    </row>
    <row r="157" spans="1:8" x14ac:dyDescent="0.25">
      <c r="A157" s="127">
        <v>151</v>
      </c>
      <c r="B157" s="11" t="s">
        <v>387</v>
      </c>
      <c r="C157" s="125">
        <v>6.9</v>
      </c>
      <c r="D157" s="125">
        <v>90</v>
      </c>
      <c r="E157" s="125">
        <f t="shared" si="4"/>
        <v>6.2100000000000009</v>
      </c>
      <c r="F157" s="125">
        <v>6.9</v>
      </c>
      <c r="G157" s="125">
        <v>90</v>
      </c>
      <c r="H157" s="125">
        <f t="shared" si="5"/>
        <v>6.2100000000000009</v>
      </c>
    </row>
    <row r="158" spans="1:8" x14ac:dyDescent="0.25">
      <c r="A158" s="127">
        <v>152</v>
      </c>
      <c r="B158" s="11" t="s">
        <v>388</v>
      </c>
      <c r="C158" s="125">
        <v>2.5</v>
      </c>
      <c r="D158" s="125">
        <v>100</v>
      </c>
      <c r="E158" s="125">
        <f t="shared" si="4"/>
        <v>2.5</v>
      </c>
      <c r="F158" s="125">
        <v>2.5</v>
      </c>
      <c r="G158" s="125">
        <v>100</v>
      </c>
      <c r="H158" s="125">
        <f t="shared" si="5"/>
        <v>2.5</v>
      </c>
    </row>
    <row r="159" spans="1:8" x14ac:dyDescent="0.25">
      <c r="A159" s="127">
        <v>153</v>
      </c>
      <c r="B159" s="11" t="s">
        <v>223</v>
      </c>
      <c r="C159" s="125">
        <v>3.5</v>
      </c>
      <c r="D159" s="125">
        <v>80</v>
      </c>
      <c r="E159" s="125">
        <f t="shared" si="4"/>
        <v>2.8000000000000003</v>
      </c>
      <c r="F159" s="125">
        <v>3.5</v>
      </c>
      <c r="G159" s="125">
        <v>80</v>
      </c>
      <c r="H159" s="125">
        <f t="shared" si="5"/>
        <v>2.8000000000000003</v>
      </c>
    </row>
    <row r="160" spans="1:8" x14ac:dyDescent="0.25">
      <c r="A160" s="127">
        <v>154</v>
      </c>
      <c r="B160" s="11" t="s">
        <v>389</v>
      </c>
      <c r="C160" s="125">
        <v>22.4</v>
      </c>
      <c r="D160" s="125">
        <v>100</v>
      </c>
      <c r="E160" s="125">
        <f t="shared" si="4"/>
        <v>22.4</v>
      </c>
      <c r="F160" s="125">
        <v>22.4</v>
      </c>
      <c r="G160" s="125">
        <v>100</v>
      </c>
      <c r="H160" s="125">
        <f t="shared" si="5"/>
        <v>22.4</v>
      </c>
    </row>
    <row r="161" spans="1:8" x14ac:dyDescent="0.25">
      <c r="A161" s="127">
        <v>155</v>
      </c>
      <c r="B161" s="11" t="s">
        <v>390</v>
      </c>
      <c r="C161" s="125">
        <v>2.4</v>
      </c>
      <c r="D161" s="125">
        <v>90</v>
      </c>
      <c r="E161" s="125">
        <f t="shared" si="4"/>
        <v>2.16</v>
      </c>
      <c r="F161" s="125">
        <v>2.4</v>
      </c>
      <c r="G161" s="125">
        <v>90</v>
      </c>
      <c r="H161" s="125">
        <f t="shared" si="5"/>
        <v>2.16</v>
      </c>
    </row>
    <row r="162" spans="1:8" ht="25.5" x14ac:dyDescent="0.25">
      <c r="A162" s="127">
        <v>156</v>
      </c>
      <c r="B162" s="11" t="s">
        <v>391</v>
      </c>
      <c r="C162" s="125">
        <v>18.2</v>
      </c>
      <c r="D162" s="125">
        <v>50</v>
      </c>
      <c r="E162" s="125">
        <f t="shared" si="4"/>
        <v>9.1</v>
      </c>
      <c r="F162" s="125">
        <v>18.2</v>
      </c>
      <c r="G162" s="125">
        <v>50</v>
      </c>
      <c r="H162" s="125">
        <f t="shared" si="5"/>
        <v>9.1</v>
      </c>
    </row>
    <row r="163" spans="1:8" x14ac:dyDescent="0.25">
      <c r="A163" s="127">
        <v>157</v>
      </c>
      <c r="B163" s="11" t="s">
        <v>392</v>
      </c>
      <c r="C163" s="125">
        <v>6.2</v>
      </c>
      <c r="D163" s="125">
        <v>48</v>
      </c>
      <c r="E163" s="125">
        <f t="shared" si="4"/>
        <v>2.976</v>
      </c>
      <c r="F163" s="125">
        <v>7</v>
      </c>
      <c r="G163" s="125">
        <v>50</v>
      </c>
      <c r="H163" s="125">
        <f t="shared" si="5"/>
        <v>3.5</v>
      </c>
    </row>
    <row r="164" spans="1:8" x14ac:dyDescent="0.25">
      <c r="A164" s="127">
        <v>158</v>
      </c>
      <c r="B164" s="11" t="s">
        <v>151</v>
      </c>
      <c r="C164" s="125">
        <v>26.2</v>
      </c>
      <c r="D164" s="125">
        <v>100</v>
      </c>
      <c r="E164" s="125">
        <f t="shared" si="4"/>
        <v>26.2</v>
      </c>
      <c r="F164" s="125">
        <v>24.4</v>
      </c>
      <c r="G164" s="125">
        <v>100</v>
      </c>
      <c r="H164" s="125">
        <f t="shared" si="5"/>
        <v>24.4</v>
      </c>
    </row>
    <row r="165" spans="1:8" x14ac:dyDescent="0.25">
      <c r="A165" s="127">
        <v>159</v>
      </c>
      <c r="B165" s="11" t="s">
        <v>421</v>
      </c>
      <c r="C165" s="125">
        <v>14.8</v>
      </c>
      <c r="D165" s="125">
        <v>30</v>
      </c>
      <c r="E165" s="125">
        <f t="shared" si="4"/>
        <v>4.4400000000000004</v>
      </c>
      <c r="F165" s="125">
        <v>14.1</v>
      </c>
      <c r="G165" s="125">
        <v>30</v>
      </c>
      <c r="H165" s="125">
        <f t="shared" si="5"/>
        <v>4.2299999999999995</v>
      </c>
    </row>
    <row r="166" spans="1:8" x14ac:dyDescent="0.25">
      <c r="A166" s="127">
        <v>160</v>
      </c>
      <c r="B166" s="11" t="s">
        <v>394</v>
      </c>
      <c r="C166" s="125">
        <v>17.399999999999999</v>
      </c>
      <c r="D166" s="125">
        <v>97</v>
      </c>
      <c r="E166" s="125">
        <f t="shared" si="4"/>
        <v>16.877999999999997</v>
      </c>
      <c r="F166" s="125">
        <v>17.399999999999999</v>
      </c>
      <c r="G166" s="125">
        <v>97</v>
      </c>
      <c r="H166" s="125">
        <f t="shared" si="5"/>
        <v>16.877999999999997</v>
      </c>
    </row>
    <row r="167" spans="1:8" x14ac:dyDescent="0.25">
      <c r="A167" s="127">
        <v>161</v>
      </c>
      <c r="B167" s="11" t="s">
        <v>395</v>
      </c>
      <c r="C167" s="125">
        <v>7.4</v>
      </c>
      <c r="D167" s="125">
        <v>100</v>
      </c>
      <c r="E167" s="125">
        <f t="shared" si="4"/>
        <v>7.4</v>
      </c>
      <c r="F167" s="125">
        <v>7.4</v>
      </c>
      <c r="G167" s="125">
        <v>100</v>
      </c>
      <c r="H167" s="125">
        <f t="shared" si="5"/>
        <v>7.4</v>
      </c>
    </row>
    <row r="168" spans="1:8" x14ac:dyDescent="0.25">
      <c r="A168" s="127">
        <v>162</v>
      </c>
      <c r="B168" s="11" t="s">
        <v>396</v>
      </c>
      <c r="C168" s="125">
        <v>6.1</v>
      </c>
      <c r="D168" s="125">
        <v>100</v>
      </c>
      <c r="E168" s="125">
        <f t="shared" si="4"/>
        <v>6.1</v>
      </c>
      <c r="F168" s="125">
        <v>6.1</v>
      </c>
      <c r="G168" s="125">
        <v>100</v>
      </c>
      <c r="H168" s="125">
        <f t="shared" si="5"/>
        <v>6.1</v>
      </c>
    </row>
    <row r="169" spans="1:8" x14ac:dyDescent="0.25">
      <c r="A169" s="127">
        <v>163</v>
      </c>
      <c r="B169" s="11" t="s">
        <v>397</v>
      </c>
      <c r="C169" s="125">
        <v>8.6</v>
      </c>
      <c r="D169" s="125">
        <v>100</v>
      </c>
      <c r="E169" s="125">
        <f t="shared" si="4"/>
        <v>8.6</v>
      </c>
      <c r="F169" s="125">
        <v>8.6</v>
      </c>
      <c r="G169" s="125">
        <v>100</v>
      </c>
      <c r="H169" s="125">
        <f t="shared" si="5"/>
        <v>8.6</v>
      </c>
    </row>
    <row r="170" spans="1:8" x14ac:dyDescent="0.25">
      <c r="A170" s="127">
        <v>164</v>
      </c>
      <c r="B170" s="11" t="s">
        <v>398</v>
      </c>
      <c r="C170" s="125">
        <v>15.1</v>
      </c>
      <c r="D170" s="125">
        <v>100</v>
      </c>
      <c r="E170" s="125">
        <f t="shared" si="4"/>
        <v>15.1</v>
      </c>
      <c r="F170" s="125">
        <v>15.1</v>
      </c>
      <c r="G170" s="125">
        <v>100</v>
      </c>
      <c r="H170" s="125">
        <f t="shared" si="5"/>
        <v>15.1</v>
      </c>
    </row>
    <row r="171" spans="1:8" x14ac:dyDescent="0.25">
      <c r="A171" s="127">
        <v>165</v>
      </c>
      <c r="B171" s="11" t="s">
        <v>399</v>
      </c>
      <c r="C171" s="125">
        <v>10.4</v>
      </c>
      <c r="D171" s="125">
        <v>100</v>
      </c>
      <c r="E171" s="125">
        <f t="shared" si="4"/>
        <v>10.4</v>
      </c>
      <c r="F171" s="125">
        <v>10.4</v>
      </c>
      <c r="G171" s="125">
        <v>100</v>
      </c>
      <c r="H171" s="125">
        <f t="shared" si="5"/>
        <v>10.4</v>
      </c>
    </row>
    <row r="172" spans="1:8" x14ac:dyDescent="0.25">
      <c r="A172" s="127">
        <v>166</v>
      </c>
      <c r="B172" s="11" t="s">
        <v>400</v>
      </c>
      <c r="C172" s="125">
        <v>10.1</v>
      </c>
      <c r="D172" s="125">
        <v>100</v>
      </c>
      <c r="E172" s="125">
        <f t="shared" si="4"/>
        <v>10.1</v>
      </c>
      <c r="F172" s="125">
        <v>10.1</v>
      </c>
      <c r="G172" s="125">
        <v>100</v>
      </c>
      <c r="H172" s="125">
        <f t="shared" si="5"/>
        <v>10.1</v>
      </c>
    </row>
    <row r="173" spans="1:8" x14ac:dyDescent="0.25">
      <c r="A173" s="127">
        <v>167</v>
      </c>
      <c r="B173" s="11" t="s">
        <v>160</v>
      </c>
      <c r="C173" s="125">
        <v>147.9</v>
      </c>
      <c r="D173" s="125">
        <v>18.11</v>
      </c>
      <c r="E173" s="125">
        <f t="shared" si="4"/>
        <v>26.784689999999998</v>
      </c>
      <c r="F173" s="125">
        <v>152</v>
      </c>
      <c r="G173" s="125">
        <v>16.100000000000001</v>
      </c>
      <c r="H173" s="125">
        <f t="shared" si="5"/>
        <v>24.472000000000001</v>
      </c>
    </row>
    <row r="174" spans="1:8" x14ac:dyDescent="0.25">
      <c r="A174" s="127">
        <v>168</v>
      </c>
      <c r="B174" s="11" t="s">
        <v>161</v>
      </c>
      <c r="C174" s="125">
        <v>3.3</v>
      </c>
      <c r="D174" s="125">
        <v>90.9</v>
      </c>
      <c r="E174" s="125">
        <f t="shared" si="4"/>
        <v>2.9996999999999998</v>
      </c>
      <c r="F174" s="125">
        <v>3.3</v>
      </c>
      <c r="G174" s="125">
        <v>63.6</v>
      </c>
      <c r="H174" s="125">
        <f t="shared" si="5"/>
        <v>2.0987999999999998</v>
      </c>
    </row>
    <row r="175" spans="1:8" x14ac:dyDescent="0.25">
      <c r="A175" s="127">
        <v>169</v>
      </c>
      <c r="B175" s="11" t="s">
        <v>162</v>
      </c>
      <c r="C175" s="125">
        <v>26.4</v>
      </c>
      <c r="D175" s="125">
        <v>97.7</v>
      </c>
      <c r="E175" s="125">
        <f t="shared" si="4"/>
        <v>25.7928</v>
      </c>
      <c r="F175" s="125">
        <v>26.4</v>
      </c>
      <c r="G175" s="125">
        <v>80.5</v>
      </c>
      <c r="H175" s="125">
        <f t="shared" si="5"/>
        <v>21.251999999999999</v>
      </c>
    </row>
    <row r="176" spans="1:8" x14ac:dyDescent="0.25">
      <c r="A176" s="127">
        <v>170</v>
      </c>
      <c r="B176" s="11" t="s">
        <v>163</v>
      </c>
      <c r="C176" s="125">
        <v>13.7</v>
      </c>
      <c r="D176" s="125">
        <v>48.46</v>
      </c>
      <c r="E176" s="125">
        <f t="shared" si="4"/>
        <v>6.6390200000000004</v>
      </c>
      <c r="F176" s="125">
        <v>16.2</v>
      </c>
      <c r="G176" s="125">
        <v>55.66</v>
      </c>
      <c r="H176" s="125">
        <f t="shared" si="5"/>
        <v>9.0169199999999989</v>
      </c>
    </row>
    <row r="177" spans="1:8" x14ac:dyDescent="0.25">
      <c r="A177" s="127">
        <v>171</v>
      </c>
      <c r="B177" s="11" t="s">
        <v>164</v>
      </c>
      <c r="C177" s="125">
        <v>7.1</v>
      </c>
      <c r="D177" s="125">
        <v>84.5</v>
      </c>
      <c r="E177" s="125">
        <f t="shared" si="4"/>
        <v>5.9994999999999994</v>
      </c>
      <c r="F177" s="125">
        <v>7.1</v>
      </c>
      <c r="G177" s="125">
        <v>74.599999999999994</v>
      </c>
      <c r="H177" s="125">
        <f t="shared" si="5"/>
        <v>5.2965999999999998</v>
      </c>
    </row>
    <row r="178" spans="1:8" x14ac:dyDescent="0.25">
      <c r="A178" s="127">
        <v>172</v>
      </c>
      <c r="B178" s="11" t="s">
        <v>165</v>
      </c>
      <c r="C178" s="125">
        <v>11.7</v>
      </c>
      <c r="D178" s="125">
        <v>69</v>
      </c>
      <c r="E178" s="125">
        <f t="shared" si="4"/>
        <v>8.0729999999999986</v>
      </c>
      <c r="F178" s="125">
        <v>11</v>
      </c>
      <c r="G178" s="125">
        <v>82</v>
      </c>
      <c r="H178" s="125">
        <f t="shared" si="5"/>
        <v>9.02</v>
      </c>
    </row>
    <row r="179" spans="1:8" x14ac:dyDescent="0.25">
      <c r="A179" s="127">
        <v>173</v>
      </c>
      <c r="B179" s="11" t="s">
        <v>166</v>
      </c>
      <c r="C179" s="125">
        <v>40</v>
      </c>
      <c r="D179" s="125">
        <v>85.5</v>
      </c>
      <c r="E179" s="125">
        <f t="shared" si="4"/>
        <v>34.200000000000003</v>
      </c>
      <c r="F179" s="125">
        <v>23.4</v>
      </c>
      <c r="G179" s="125">
        <v>94</v>
      </c>
      <c r="H179" s="125">
        <f t="shared" si="5"/>
        <v>21.995999999999999</v>
      </c>
    </row>
    <row r="180" spans="1:8" x14ac:dyDescent="0.25">
      <c r="A180" s="127">
        <v>174</v>
      </c>
      <c r="B180" s="11" t="s">
        <v>167</v>
      </c>
      <c r="C180" s="125">
        <v>10.8</v>
      </c>
      <c r="D180" s="125">
        <v>53.7</v>
      </c>
      <c r="E180" s="125">
        <f t="shared" si="4"/>
        <v>5.7996000000000008</v>
      </c>
      <c r="F180" s="125">
        <v>13.3</v>
      </c>
      <c r="G180" s="125">
        <v>45.9</v>
      </c>
      <c r="H180" s="125">
        <f t="shared" si="5"/>
        <v>6.1047000000000002</v>
      </c>
    </row>
    <row r="181" spans="1:8" x14ac:dyDescent="0.25">
      <c r="A181" s="127">
        <v>175</v>
      </c>
      <c r="B181" s="11" t="s">
        <v>168</v>
      </c>
      <c r="C181" s="125">
        <v>5.4</v>
      </c>
      <c r="D181" s="125">
        <v>81.5</v>
      </c>
      <c r="E181" s="125">
        <f t="shared" si="4"/>
        <v>4.4009999999999998</v>
      </c>
      <c r="F181" s="125">
        <v>7.5</v>
      </c>
      <c r="G181" s="125">
        <v>74.599999999999994</v>
      </c>
      <c r="H181" s="125">
        <f t="shared" si="5"/>
        <v>5.5949999999999998</v>
      </c>
    </row>
    <row r="182" spans="1:8" x14ac:dyDescent="0.25">
      <c r="A182" s="127">
        <v>176</v>
      </c>
      <c r="B182" s="11" t="s">
        <v>169</v>
      </c>
      <c r="C182" s="125">
        <v>15.7</v>
      </c>
      <c r="D182" s="125">
        <v>99</v>
      </c>
      <c r="E182" s="125">
        <f t="shared" si="4"/>
        <v>15.542999999999999</v>
      </c>
      <c r="F182" s="125">
        <v>15.7</v>
      </c>
      <c r="G182" s="125">
        <v>99</v>
      </c>
      <c r="H182" s="125">
        <f t="shared" si="5"/>
        <v>15.542999999999999</v>
      </c>
    </row>
    <row r="183" spans="1:8" x14ac:dyDescent="0.25">
      <c r="A183" s="127">
        <v>177</v>
      </c>
      <c r="B183" s="11" t="s">
        <v>170</v>
      </c>
      <c r="C183" s="125">
        <v>22.7</v>
      </c>
      <c r="D183" s="125">
        <v>38.19</v>
      </c>
      <c r="E183" s="125">
        <f t="shared" si="4"/>
        <v>8.6691299999999991</v>
      </c>
      <c r="F183" s="125">
        <v>22.7</v>
      </c>
      <c r="G183" s="125">
        <v>34.9</v>
      </c>
      <c r="H183" s="125">
        <f t="shared" si="5"/>
        <v>7.922299999999999</v>
      </c>
    </row>
    <row r="184" spans="1:8" x14ac:dyDescent="0.25">
      <c r="A184" s="127">
        <v>178</v>
      </c>
      <c r="B184" s="11" t="s">
        <v>171</v>
      </c>
      <c r="C184" s="125">
        <v>43.4</v>
      </c>
      <c r="D184" s="125">
        <v>100</v>
      </c>
      <c r="E184" s="125">
        <f t="shared" si="4"/>
        <v>43.4</v>
      </c>
      <c r="F184" s="125">
        <v>43.4</v>
      </c>
      <c r="G184" s="125">
        <v>100</v>
      </c>
      <c r="H184" s="125">
        <f t="shared" si="5"/>
        <v>43.4</v>
      </c>
    </row>
    <row r="185" spans="1:8" x14ac:dyDescent="0.25">
      <c r="A185" s="127">
        <v>179</v>
      </c>
      <c r="B185" s="11" t="s">
        <v>452</v>
      </c>
      <c r="C185" s="125">
        <v>18.899999999999999</v>
      </c>
      <c r="D185" s="125">
        <v>100</v>
      </c>
      <c r="E185" s="125">
        <f t="shared" si="4"/>
        <v>18.899999999999999</v>
      </c>
      <c r="F185" s="125">
        <v>18.899999999999999</v>
      </c>
      <c r="G185" s="125">
        <v>100</v>
      </c>
      <c r="H185" s="125">
        <f t="shared" si="5"/>
        <v>18.899999999999999</v>
      </c>
    </row>
    <row r="186" spans="1:8" x14ac:dyDescent="0.25">
      <c r="A186" s="127">
        <v>180</v>
      </c>
      <c r="B186" s="11" t="s">
        <v>173</v>
      </c>
      <c r="C186" s="125">
        <v>13.4</v>
      </c>
      <c r="D186" s="125">
        <v>100</v>
      </c>
      <c r="E186" s="125">
        <f t="shared" si="4"/>
        <v>13.4</v>
      </c>
      <c r="F186" s="125">
        <v>13.7</v>
      </c>
      <c r="G186" s="125">
        <v>100</v>
      </c>
      <c r="H186" s="125">
        <f t="shared" si="5"/>
        <v>13.7</v>
      </c>
    </row>
    <row r="187" spans="1:8" x14ac:dyDescent="0.25">
      <c r="A187" s="127">
        <v>181</v>
      </c>
      <c r="B187" s="11" t="s">
        <v>174</v>
      </c>
      <c r="C187" s="125">
        <v>11.3</v>
      </c>
      <c r="D187" s="125">
        <v>40.299999999999997</v>
      </c>
      <c r="E187" s="125">
        <f t="shared" si="4"/>
        <v>4.5538999999999996</v>
      </c>
      <c r="F187" s="125">
        <v>13.2</v>
      </c>
      <c r="G187" s="125">
        <v>34.5</v>
      </c>
      <c r="H187" s="125">
        <f t="shared" si="5"/>
        <v>4.5539999999999994</v>
      </c>
    </row>
    <row r="188" spans="1:8" x14ac:dyDescent="0.25">
      <c r="A188" s="127">
        <v>182</v>
      </c>
      <c r="B188" s="11" t="s">
        <v>175</v>
      </c>
      <c r="C188" s="125">
        <v>2.2000000000000002</v>
      </c>
      <c r="D188" s="125">
        <v>100</v>
      </c>
      <c r="E188" s="125">
        <f t="shared" si="4"/>
        <v>2.2000000000000002</v>
      </c>
      <c r="F188" s="125">
        <v>2.2000000000000002</v>
      </c>
      <c r="G188" s="125">
        <v>100</v>
      </c>
      <c r="H188" s="125">
        <f t="shared" si="5"/>
        <v>2.2000000000000002</v>
      </c>
    </row>
    <row r="189" spans="1:8" x14ac:dyDescent="0.25">
      <c r="A189" s="127">
        <v>183</v>
      </c>
      <c r="B189" s="11" t="s">
        <v>176</v>
      </c>
      <c r="C189" s="125">
        <v>33.1</v>
      </c>
      <c r="D189" s="125">
        <v>31</v>
      </c>
      <c r="E189" s="125">
        <f t="shared" si="4"/>
        <v>10.261000000000001</v>
      </c>
      <c r="F189" s="125">
        <v>33.1</v>
      </c>
      <c r="G189" s="125">
        <v>45</v>
      </c>
      <c r="H189" s="125">
        <f t="shared" si="5"/>
        <v>14.895000000000001</v>
      </c>
    </row>
    <row r="190" spans="1:8" x14ac:dyDescent="0.25">
      <c r="A190" s="127">
        <v>184</v>
      </c>
      <c r="B190" s="11" t="s">
        <v>177</v>
      </c>
      <c r="C190" s="125">
        <v>15</v>
      </c>
      <c r="D190" s="125">
        <v>80</v>
      </c>
      <c r="E190" s="125">
        <f t="shared" si="4"/>
        <v>12</v>
      </c>
      <c r="F190" s="125">
        <v>9.3000000000000007</v>
      </c>
      <c r="G190" s="125">
        <v>100</v>
      </c>
      <c r="H190" s="125">
        <f t="shared" si="5"/>
        <v>9.3000000000000007</v>
      </c>
    </row>
    <row r="191" spans="1:8" x14ac:dyDescent="0.25">
      <c r="A191" s="127">
        <v>185</v>
      </c>
      <c r="B191" s="11" t="s">
        <v>178</v>
      </c>
      <c r="C191" s="125">
        <v>26.3</v>
      </c>
      <c r="D191" s="125">
        <v>53.9</v>
      </c>
      <c r="E191" s="125">
        <f t="shared" si="4"/>
        <v>14.175700000000001</v>
      </c>
      <c r="F191" s="125">
        <v>26.3</v>
      </c>
      <c r="G191" s="125">
        <v>46.7</v>
      </c>
      <c r="H191" s="125">
        <f t="shared" si="5"/>
        <v>12.282100000000002</v>
      </c>
    </row>
    <row r="192" spans="1:8" x14ac:dyDescent="0.25">
      <c r="A192" s="127">
        <v>186</v>
      </c>
      <c r="B192" s="11" t="s">
        <v>179</v>
      </c>
      <c r="C192" s="125">
        <v>5.5</v>
      </c>
      <c r="D192" s="125">
        <v>0</v>
      </c>
      <c r="E192" s="125">
        <f t="shared" si="4"/>
        <v>0</v>
      </c>
      <c r="F192" s="125">
        <v>5.5</v>
      </c>
      <c r="G192" s="125">
        <v>0</v>
      </c>
      <c r="H192" s="125">
        <f t="shared" si="5"/>
        <v>0</v>
      </c>
    </row>
    <row r="193" spans="1:8" x14ac:dyDescent="0.25">
      <c r="A193" s="127">
        <v>187</v>
      </c>
      <c r="B193" s="11" t="s">
        <v>180</v>
      </c>
      <c r="C193" s="125">
        <v>22.9</v>
      </c>
      <c r="D193" s="125">
        <v>0</v>
      </c>
      <c r="E193" s="125">
        <f t="shared" si="4"/>
        <v>0</v>
      </c>
      <c r="F193" s="125">
        <v>22.9</v>
      </c>
      <c r="G193" s="125">
        <v>0</v>
      </c>
      <c r="H193" s="125">
        <f t="shared" si="5"/>
        <v>0</v>
      </c>
    </row>
    <row r="194" spans="1:8" x14ac:dyDescent="0.25">
      <c r="A194" s="127">
        <v>188</v>
      </c>
      <c r="B194" s="11" t="s">
        <v>181</v>
      </c>
      <c r="C194" s="125">
        <v>32.299999999999997</v>
      </c>
      <c r="D194" s="125">
        <v>33.799999999999997</v>
      </c>
      <c r="E194" s="125">
        <f t="shared" si="4"/>
        <v>10.917399999999997</v>
      </c>
      <c r="F194" s="125">
        <v>34.299999999999997</v>
      </c>
      <c r="G194" s="125">
        <v>28.8</v>
      </c>
      <c r="H194" s="125">
        <f t="shared" si="5"/>
        <v>9.878400000000001</v>
      </c>
    </row>
    <row r="195" spans="1:8" x14ac:dyDescent="0.25">
      <c r="A195" s="127">
        <v>189</v>
      </c>
      <c r="B195" s="11" t="s">
        <v>182</v>
      </c>
      <c r="C195" s="125">
        <v>13.2</v>
      </c>
      <c r="D195" s="125">
        <v>54.5</v>
      </c>
      <c r="E195" s="125">
        <f t="shared" si="4"/>
        <v>7.194</v>
      </c>
      <c r="F195" s="125">
        <v>12.2</v>
      </c>
      <c r="G195" s="125">
        <v>57.4</v>
      </c>
      <c r="H195" s="125">
        <f t="shared" si="5"/>
        <v>7.0027999999999988</v>
      </c>
    </row>
    <row r="196" spans="1:8" x14ac:dyDescent="0.25">
      <c r="A196" s="127">
        <v>190</v>
      </c>
      <c r="B196" s="11" t="s">
        <v>183</v>
      </c>
      <c r="C196" s="125">
        <v>4.2</v>
      </c>
      <c r="D196" s="125">
        <v>100</v>
      </c>
      <c r="E196" s="125">
        <f t="shared" si="4"/>
        <v>4.2</v>
      </c>
      <c r="F196" s="125">
        <v>4.2</v>
      </c>
      <c r="G196" s="125">
        <v>100</v>
      </c>
      <c r="H196" s="125">
        <f t="shared" si="5"/>
        <v>4.2</v>
      </c>
    </row>
    <row r="197" spans="1:8" x14ac:dyDescent="0.25">
      <c r="A197" s="127">
        <v>191</v>
      </c>
      <c r="B197" s="11" t="s">
        <v>184</v>
      </c>
      <c r="C197" s="125">
        <v>95.3</v>
      </c>
      <c r="D197" s="125">
        <v>24.8</v>
      </c>
      <c r="E197" s="125">
        <f t="shared" si="4"/>
        <v>23.634399999999999</v>
      </c>
      <c r="F197" s="125">
        <v>95.7</v>
      </c>
      <c r="G197" s="125">
        <v>25.1</v>
      </c>
      <c r="H197" s="125">
        <f t="shared" si="5"/>
        <v>24.020700000000001</v>
      </c>
    </row>
    <row r="198" spans="1:8" x14ac:dyDescent="0.25">
      <c r="A198" s="127">
        <v>192</v>
      </c>
      <c r="B198" s="11" t="s">
        <v>185</v>
      </c>
      <c r="C198" s="125">
        <v>8</v>
      </c>
      <c r="D198" s="125">
        <v>100</v>
      </c>
      <c r="E198" s="125">
        <f t="shared" si="4"/>
        <v>8</v>
      </c>
      <c r="F198" s="125">
        <v>8</v>
      </c>
      <c r="G198" s="125">
        <v>50</v>
      </c>
      <c r="H198" s="125">
        <f t="shared" si="5"/>
        <v>4</v>
      </c>
    </row>
    <row r="199" spans="1:8" x14ac:dyDescent="0.25">
      <c r="A199" s="127">
        <v>193</v>
      </c>
      <c r="B199" s="11" t="s">
        <v>186</v>
      </c>
      <c r="C199" s="125">
        <v>4.2</v>
      </c>
      <c r="D199" s="125">
        <v>100</v>
      </c>
      <c r="E199" s="125">
        <f t="shared" si="4"/>
        <v>4.2</v>
      </c>
      <c r="F199" s="125">
        <v>4.2</v>
      </c>
      <c r="G199" s="125">
        <v>100</v>
      </c>
      <c r="H199" s="125">
        <f t="shared" si="5"/>
        <v>4.2</v>
      </c>
    </row>
    <row r="200" spans="1:8" x14ac:dyDescent="0.25">
      <c r="A200" s="127">
        <v>194</v>
      </c>
      <c r="B200" s="11" t="s">
        <v>187</v>
      </c>
      <c r="C200" s="125">
        <v>3.4</v>
      </c>
      <c r="D200" s="125">
        <v>0</v>
      </c>
      <c r="E200" s="125">
        <f t="shared" ref="E200:E210" si="6">C200*D200%</f>
        <v>0</v>
      </c>
      <c r="F200" s="125">
        <v>3.4</v>
      </c>
      <c r="G200" s="125">
        <v>0</v>
      </c>
      <c r="H200" s="125">
        <f t="shared" ref="H200:H210" si="7">F200*G200%</f>
        <v>0</v>
      </c>
    </row>
    <row r="201" spans="1:8" x14ac:dyDescent="0.25">
      <c r="A201" s="127">
        <v>195</v>
      </c>
      <c r="B201" s="11" t="s">
        <v>403</v>
      </c>
      <c r="C201" s="125">
        <v>10.5</v>
      </c>
      <c r="D201" s="125">
        <v>50</v>
      </c>
      <c r="E201" s="125">
        <f t="shared" si="6"/>
        <v>5.25</v>
      </c>
      <c r="F201" s="125">
        <v>11.7</v>
      </c>
      <c r="G201" s="125">
        <v>50</v>
      </c>
      <c r="H201" s="125">
        <f t="shared" si="7"/>
        <v>5.85</v>
      </c>
    </row>
    <row r="202" spans="1:8" x14ac:dyDescent="0.25">
      <c r="A202" s="127">
        <v>196</v>
      </c>
      <c r="B202" s="11" t="s">
        <v>405</v>
      </c>
      <c r="C202" s="125">
        <v>5</v>
      </c>
      <c r="D202" s="125">
        <v>100</v>
      </c>
      <c r="E202" s="125">
        <f t="shared" si="6"/>
        <v>5</v>
      </c>
      <c r="F202" s="125">
        <v>5</v>
      </c>
      <c r="G202" s="125">
        <v>100</v>
      </c>
      <c r="H202" s="125">
        <f t="shared" si="7"/>
        <v>5</v>
      </c>
    </row>
    <row r="203" spans="1:8" x14ac:dyDescent="0.25">
      <c r="A203" s="127">
        <v>197</v>
      </c>
      <c r="B203" s="11" t="s">
        <v>406</v>
      </c>
      <c r="C203" s="125">
        <v>6.3</v>
      </c>
      <c r="D203" s="125">
        <v>100</v>
      </c>
      <c r="E203" s="125">
        <f t="shared" si="6"/>
        <v>6.3</v>
      </c>
      <c r="F203" s="125">
        <v>6.3</v>
      </c>
      <c r="G203" s="125">
        <v>100</v>
      </c>
      <c r="H203" s="125">
        <f t="shared" si="7"/>
        <v>6.3</v>
      </c>
    </row>
    <row r="204" spans="1:8" x14ac:dyDescent="0.25">
      <c r="A204" s="127">
        <v>198</v>
      </c>
      <c r="B204" s="11" t="s">
        <v>407</v>
      </c>
      <c r="C204" s="125">
        <v>1.2</v>
      </c>
      <c r="D204" s="125">
        <v>100</v>
      </c>
      <c r="E204" s="125">
        <f t="shared" si="6"/>
        <v>1.2</v>
      </c>
      <c r="F204" s="125">
        <v>2.1</v>
      </c>
      <c r="G204" s="125">
        <v>100</v>
      </c>
      <c r="H204" s="125">
        <f t="shared" si="7"/>
        <v>2.1</v>
      </c>
    </row>
    <row r="205" spans="1:8" x14ac:dyDescent="0.25">
      <c r="A205" s="127">
        <v>199</v>
      </c>
      <c r="B205" s="11" t="s">
        <v>408</v>
      </c>
      <c r="C205" s="125">
        <v>1</v>
      </c>
      <c r="D205" s="125">
        <v>100</v>
      </c>
      <c r="E205" s="125">
        <f t="shared" si="6"/>
        <v>1</v>
      </c>
      <c r="F205" s="125">
        <v>1</v>
      </c>
      <c r="G205" s="125">
        <v>100</v>
      </c>
      <c r="H205" s="125">
        <f t="shared" si="7"/>
        <v>1</v>
      </c>
    </row>
    <row r="206" spans="1:8" x14ac:dyDescent="0.25">
      <c r="A206" s="127">
        <v>200</v>
      </c>
      <c r="B206" s="11" t="s">
        <v>464</v>
      </c>
      <c r="C206" s="125">
        <v>64.510000000000005</v>
      </c>
      <c r="D206" s="125">
        <v>0</v>
      </c>
      <c r="E206" s="125">
        <f t="shared" si="6"/>
        <v>0</v>
      </c>
      <c r="F206" s="125">
        <v>64.510000000000005</v>
      </c>
      <c r="G206" s="125">
        <v>0</v>
      </c>
      <c r="H206" s="125">
        <f t="shared" si="7"/>
        <v>0</v>
      </c>
    </row>
    <row r="207" spans="1:8" x14ac:dyDescent="0.25">
      <c r="A207" s="127">
        <v>201</v>
      </c>
      <c r="B207" s="11" t="s">
        <v>465</v>
      </c>
      <c r="C207" s="125">
        <v>124.81740000000001</v>
      </c>
      <c r="D207" s="125">
        <v>97.5</v>
      </c>
      <c r="E207" s="125">
        <f t="shared" si="6"/>
        <v>121.69696500000001</v>
      </c>
      <c r="F207" s="125">
        <v>124.6444</v>
      </c>
      <c r="G207" s="125">
        <v>96.53</v>
      </c>
      <c r="H207" s="125">
        <f t="shared" si="7"/>
        <v>120.31923932000001</v>
      </c>
    </row>
    <row r="208" spans="1:8" x14ac:dyDescent="0.25">
      <c r="A208" s="127">
        <v>202</v>
      </c>
      <c r="B208" s="11" t="s">
        <v>466</v>
      </c>
      <c r="C208" s="125">
        <v>83.9</v>
      </c>
      <c r="D208" s="125">
        <v>99.1</v>
      </c>
      <c r="E208" s="125">
        <f t="shared" si="6"/>
        <v>83.144900000000007</v>
      </c>
      <c r="F208" s="125">
        <v>83.9</v>
      </c>
      <c r="G208" s="125">
        <v>97.8</v>
      </c>
      <c r="H208" s="125">
        <f t="shared" si="7"/>
        <v>82.054200000000009</v>
      </c>
    </row>
    <row r="209" spans="1:8" ht="25.5" x14ac:dyDescent="0.25">
      <c r="A209" s="171">
        <v>203</v>
      </c>
      <c r="B209" s="172" t="s">
        <v>615</v>
      </c>
      <c r="C209" s="149">
        <v>4</v>
      </c>
      <c r="D209" s="149">
        <v>60</v>
      </c>
      <c r="E209" s="149">
        <f t="shared" si="6"/>
        <v>2.4</v>
      </c>
      <c r="F209" s="149">
        <v>7</v>
      </c>
      <c r="G209" s="149">
        <v>26</v>
      </c>
      <c r="H209" s="149">
        <f t="shared" si="7"/>
        <v>1.82</v>
      </c>
    </row>
    <row r="210" spans="1:8" ht="25.5" x14ac:dyDescent="0.25">
      <c r="A210" s="171">
        <v>204</v>
      </c>
      <c r="B210" s="172" t="s">
        <v>616</v>
      </c>
      <c r="C210" s="149">
        <v>1.37</v>
      </c>
      <c r="D210" s="149">
        <v>10.7</v>
      </c>
      <c r="E210" s="149">
        <f t="shared" si="6"/>
        <v>0.14659</v>
      </c>
      <c r="F210" s="149">
        <v>0.93</v>
      </c>
      <c r="G210" s="149">
        <v>7.3</v>
      </c>
      <c r="H210" s="149">
        <f t="shared" si="7"/>
        <v>6.7890000000000006E-2</v>
      </c>
    </row>
    <row r="211" spans="1:8" x14ac:dyDescent="0.25">
      <c r="A211" s="127"/>
      <c r="B211" s="12" t="s">
        <v>530</v>
      </c>
      <c r="C211" s="124">
        <f>SUM(C7:C210)</f>
        <v>8251.6746299999959</v>
      </c>
      <c r="D211" s="124">
        <f>E211/C211*100</f>
        <v>45.682662690009664</v>
      </c>
      <c r="E211" s="124">
        <f>SUM(E7:E210)</f>
        <v>3769.5846875000016</v>
      </c>
      <c r="F211" s="124">
        <f>SUM(F7:F210)</f>
        <v>8363.6985799999966</v>
      </c>
      <c r="G211" s="124">
        <f>H211/F211*100</f>
        <v>39.076396886603277</v>
      </c>
      <c r="H211" s="124">
        <f>SUM(H7:H210)</f>
        <v>3268.2320515200013</v>
      </c>
    </row>
    <row r="213" spans="1:8" x14ac:dyDescent="0.25">
      <c r="E213" s="179"/>
      <c r="F213" s="179"/>
      <c r="H213" s="179"/>
    </row>
  </sheetData>
  <mergeCells count="6">
    <mergeCell ref="B5:B6"/>
    <mergeCell ref="C5:E5"/>
    <mergeCell ref="F5:H5"/>
    <mergeCell ref="B3:H3"/>
    <mergeCell ref="A1:H1"/>
    <mergeCell ref="A5:A6"/>
  </mergeCells>
  <pageMargins left="0.7" right="0.7" top="0.75" bottom="0.75" header="0.3" footer="0.3"/>
  <pageSetup paperSize="9" scale="55" orientation="landscape" r:id="rId1"/>
  <rowBreaks count="1" manualBreakCount="1">
    <brk id="15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Normal="100" zoomScaleSheetLayoutView="100" workbookViewId="0">
      <selection activeCell="B1" sqref="B1:F1"/>
    </sheetView>
  </sheetViews>
  <sheetFormatPr defaultColWidth="9.140625" defaultRowHeight="15" x14ac:dyDescent="0.25"/>
  <cols>
    <col min="1" max="1" width="4.28515625" style="7" customWidth="1"/>
    <col min="2" max="2" width="44.28515625" style="4" customWidth="1"/>
    <col min="3" max="3" width="14.5703125" style="4" customWidth="1"/>
    <col min="4" max="4" width="15.5703125" style="4" customWidth="1"/>
    <col min="5" max="5" width="15" style="4" customWidth="1"/>
    <col min="6" max="6" width="15.5703125" style="4" customWidth="1"/>
    <col min="7" max="16384" width="9.140625" style="4"/>
  </cols>
  <sheetData>
    <row r="1" spans="1:7" x14ac:dyDescent="0.25">
      <c r="B1" s="254" t="s">
        <v>686</v>
      </c>
      <c r="C1" s="254"/>
      <c r="D1" s="254"/>
      <c r="E1" s="254"/>
      <c r="F1" s="254"/>
      <c r="G1" s="32"/>
    </row>
    <row r="2" spans="1:7" ht="57.75" customHeight="1" x14ac:dyDescent="0.25">
      <c r="B2" s="253" t="s">
        <v>564</v>
      </c>
      <c r="C2" s="253"/>
      <c r="D2" s="253"/>
      <c r="E2" s="253"/>
      <c r="F2" s="253"/>
      <c r="G2" s="33"/>
    </row>
    <row r="3" spans="1:7" x14ac:dyDescent="0.25">
      <c r="B3" s="251" t="s">
        <v>330</v>
      </c>
      <c r="C3" s="252"/>
      <c r="D3" s="252"/>
      <c r="E3" s="252"/>
      <c r="F3" s="252"/>
    </row>
    <row r="4" spans="1:7" ht="25.5" x14ac:dyDescent="0.25">
      <c r="A4" s="20" t="s">
        <v>0</v>
      </c>
      <c r="B4" s="20" t="s">
        <v>522</v>
      </c>
      <c r="C4" s="20" t="s">
        <v>331</v>
      </c>
      <c r="D4" s="20" t="s">
        <v>332</v>
      </c>
      <c r="E4" s="20" t="s">
        <v>333</v>
      </c>
      <c r="F4" s="20" t="s">
        <v>241</v>
      </c>
    </row>
    <row r="5" spans="1:7" x14ac:dyDescent="0.25">
      <c r="A5" s="140">
        <v>1</v>
      </c>
      <c r="B5" s="27" t="s">
        <v>414</v>
      </c>
      <c r="C5" s="34">
        <v>119800.2</v>
      </c>
      <c r="D5" s="34">
        <v>6950823.7400000002</v>
      </c>
      <c r="E5" s="34">
        <v>28320969.030000001</v>
      </c>
      <c r="F5" s="34">
        <v>282122.15999999997</v>
      </c>
    </row>
    <row r="6" spans="1:7" x14ac:dyDescent="0.25">
      <c r="A6" s="140">
        <v>2</v>
      </c>
      <c r="B6" s="27" t="s">
        <v>1</v>
      </c>
      <c r="C6" s="34">
        <v>0</v>
      </c>
      <c r="D6" s="34">
        <v>2430</v>
      </c>
      <c r="E6" s="34">
        <v>0</v>
      </c>
      <c r="F6" s="34">
        <v>0</v>
      </c>
    </row>
    <row r="7" spans="1:7" x14ac:dyDescent="0.25">
      <c r="A7" s="140">
        <v>3</v>
      </c>
      <c r="B7" s="27" t="s">
        <v>494</v>
      </c>
      <c r="C7" s="21">
        <v>0</v>
      </c>
      <c r="D7" s="21">
        <v>1.7529999999999999</v>
      </c>
      <c r="E7" s="21">
        <v>0</v>
      </c>
      <c r="F7" s="21">
        <v>0</v>
      </c>
    </row>
    <row r="8" spans="1:7" x14ac:dyDescent="0.25">
      <c r="A8" s="140">
        <v>4</v>
      </c>
      <c r="B8" s="27" t="s">
        <v>523</v>
      </c>
      <c r="C8" s="21">
        <v>1000.002</v>
      </c>
      <c r="D8" s="21">
        <v>1000.002</v>
      </c>
      <c r="E8" s="21">
        <v>0</v>
      </c>
      <c r="F8" s="21">
        <v>0</v>
      </c>
    </row>
    <row r="9" spans="1:7" x14ac:dyDescent="0.25">
      <c r="A9" s="140">
        <v>5</v>
      </c>
      <c r="B9" s="27" t="s">
        <v>497</v>
      </c>
      <c r="C9" s="21">
        <v>0</v>
      </c>
      <c r="D9" s="21">
        <v>3.1278000000000001</v>
      </c>
      <c r="E9" s="21">
        <v>3.1278000000000001</v>
      </c>
      <c r="F9" s="21">
        <v>3.1278000000000001</v>
      </c>
    </row>
    <row r="10" spans="1:7" x14ac:dyDescent="0.25">
      <c r="A10" s="140">
        <v>6</v>
      </c>
      <c r="B10" s="27" t="s">
        <v>22</v>
      </c>
      <c r="C10" s="21">
        <v>0</v>
      </c>
      <c r="D10" s="21">
        <v>179.3</v>
      </c>
      <c r="E10" s="21">
        <v>143.5</v>
      </c>
      <c r="F10" s="21">
        <v>319.39999999999998</v>
      </c>
    </row>
    <row r="11" spans="1:7" x14ac:dyDescent="0.25">
      <c r="A11" s="140">
        <v>7</v>
      </c>
      <c r="B11" s="27" t="s">
        <v>37</v>
      </c>
      <c r="C11" s="21">
        <v>0</v>
      </c>
      <c r="D11" s="21">
        <v>0</v>
      </c>
      <c r="E11" s="21">
        <v>0</v>
      </c>
      <c r="F11" s="21">
        <v>0</v>
      </c>
    </row>
    <row r="12" spans="1:7" ht="20.25" customHeight="1" x14ac:dyDescent="0.25">
      <c r="A12" s="140">
        <v>8</v>
      </c>
      <c r="B12" s="27" t="s">
        <v>334</v>
      </c>
      <c r="C12" s="21">
        <v>0</v>
      </c>
      <c r="D12" s="21">
        <v>0.04</v>
      </c>
      <c r="E12" s="21">
        <v>4.4000000000000004</v>
      </c>
      <c r="F12" s="21">
        <v>1.98</v>
      </c>
    </row>
    <row r="13" spans="1:7" ht="25.5" x14ac:dyDescent="0.25">
      <c r="A13" s="140">
        <v>9</v>
      </c>
      <c r="B13" s="27" t="s">
        <v>524</v>
      </c>
      <c r="C13" s="21">
        <v>80</v>
      </c>
      <c r="D13" s="21">
        <v>589.72</v>
      </c>
      <c r="E13" s="21">
        <v>355.68</v>
      </c>
      <c r="F13" s="21">
        <v>320.39999999999998</v>
      </c>
    </row>
    <row r="14" spans="1:7" x14ac:dyDescent="0.25">
      <c r="A14" s="140">
        <v>10</v>
      </c>
      <c r="B14" s="27" t="s">
        <v>60</v>
      </c>
      <c r="C14" s="21">
        <v>0</v>
      </c>
      <c r="D14" s="21">
        <v>5.39</v>
      </c>
      <c r="E14" s="21">
        <v>2.5499999999999998</v>
      </c>
      <c r="F14" s="21">
        <v>12.36</v>
      </c>
    </row>
    <row r="15" spans="1:7" x14ac:dyDescent="0.25">
      <c r="A15" s="140">
        <v>11</v>
      </c>
      <c r="B15" s="27" t="s">
        <v>63</v>
      </c>
      <c r="C15" s="21">
        <v>0</v>
      </c>
      <c r="D15" s="21">
        <v>0</v>
      </c>
      <c r="E15" s="21">
        <v>4.5</v>
      </c>
      <c r="F15" s="21">
        <v>0.99</v>
      </c>
    </row>
    <row r="16" spans="1:7" x14ac:dyDescent="0.25">
      <c r="A16" s="140">
        <v>12</v>
      </c>
      <c r="B16" s="27" t="s">
        <v>65</v>
      </c>
      <c r="C16" s="21">
        <v>3.42</v>
      </c>
      <c r="D16" s="21">
        <v>1.25</v>
      </c>
      <c r="E16" s="21">
        <v>149.30000000000001</v>
      </c>
      <c r="F16" s="21">
        <v>4.18</v>
      </c>
    </row>
    <row r="17" spans="1:6" x14ac:dyDescent="0.25">
      <c r="A17" s="140">
        <v>13</v>
      </c>
      <c r="B17" s="27" t="s">
        <v>99</v>
      </c>
      <c r="C17" s="21">
        <v>0</v>
      </c>
      <c r="D17" s="21">
        <v>0</v>
      </c>
      <c r="E17" s="21">
        <v>61.81</v>
      </c>
      <c r="F17" s="21">
        <v>621.80999999999995</v>
      </c>
    </row>
    <row r="18" spans="1:6" x14ac:dyDescent="0.25">
      <c r="A18" s="140">
        <v>14</v>
      </c>
      <c r="B18" s="27" t="s">
        <v>218</v>
      </c>
      <c r="C18" s="21">
        <v>0</v>
      </c>
      <c r="D18" s="21">
        <v>0</v>
      </c>
      <c r="E18" s="21">
        <v>0</v>
      </c>
      <c r="F18" s="21">
        <v>19.5</v>
      </c>
    </row>
    <row r="19" spans="1:6" x14ac:dyDescent="0.25">
      <c r="A19" s="140">
        <v>15</v>
      </c>
      <c r="B19" s="27" t="s">
        <v>106</v>
      </c>
      <c r="C19" s="21">
        <v>0</v>
      </c>
      <c r="D19" s="21">
        <v>0</v>
      </c>
      <c r="E19" s="21">
        <v>0</v>
      </c>
      <c r="F19" s="21">
        <v>0.27</v>
      </c>
    </row>
    <row r="20" spans="1:6" x14ac:dyDescent="0.25">
      <c r="A20" s="140">
        <v>16</v>
      </c>
      <c r="B20" s="27" t="s">
        <v>111</v>
      </c>
      <c r="C20" s="21">
        <v>0</v>
      </c>
      <c r="D20" s="21">
        <v>0</v>
      </c>
      <c r="E20" s="21">
        <v>0</v>
      </c>
      <c r="F20" s="21">
        <v>49.48</v>
      </c>
    </row>
    <row r="21" spans="1:6" x14ac:dyDescent="0.25">
      <c r="A21" s="140">
        <v>17</v>
      </c>
      <c r="B21" s="27" t="s">
        <v>525</v>
      </c>
      <c r="C21" s="21">
        <v>0</v>
      </c>
      <c r="D21" s="21">
        <v>0</v>
      </c>
      <c r="E21" s="21">
        <v>0</v>
      </c>
      <c r="F21" s="21">
        <v>58.3</v>
      </c>
    </row>
    <row r="22" spans="1:6" x14ac:dyDescent="0.25">
      <c r="A22" s="140">
        <v>18</v>
      </c>
      <c r="B22" s="27" t="s">
        <v>168</v>
      </c>
      <c r="C22" s="21">
        <v>0</v>
      </c>
      <c r="D22" s="21">
        <v>0</v>
      </c>
      <c r="E22" s="21">
        <v>0</v>
      </c>
      <c r="F22" s="21">
        <v>154</v>
      </c>
    </row>
    <row r="23" spans="1:6" x14ac:dyDescent="0.25">
      <c r="A23" s="140">
        <v>19</v>
      </c>
      <c r="B23" s="27" t="s">
        <v>181</v>
      </c>
      <c r="C23" s="21">
        <v>0</v>
      </c>
      <c r="D23" s="21">
        <v>27.86</v>
      </c>
      <c r="E23" s="21">
        <v>0</v>
      </c>
      <c r="F23" s="21">
        <v>0</v>
      </c>
    </row>
    <row r="24" spans="1:6" ht="15" customHeight="1" x14ac:dyDescent="0.25">
      <c r="A24" s="249" t="s">
        <v>200</v>
      </c>
      <c r="B24" s="250"/>
      <c r="C24" s="128">
        <f>SUM(C5:C23)</f>
        <v>120883.62199999999</v>
      </c>
      <c r="D24" s="128">
        <f>SUM(D5:D23)</f>
        <v>6955062.1827999996</v>
      </c>
      <c r="E24" s="128">
        <f>SUM(E5:E23)</f>
        <v>28321693.897799999</v>
      </c>
      <c r="F24" s="128">
        <f>SUM(F5:F23)</f>
        <v>283687.95779999997</v>
      </c>
    </row>
    <row r="26" spans="1:6" x14ac:dyDescent="0.25">
      <c r="F26" s="22"/>
    </row>
  </sheetData>
  <mergeCells count="4">
    <mergeCell ref="A24:B24"/>
    <mergeCell ref="B3:F3"/>
    <mergeCell ref="B2:F2"/>
    <mergeCell ref="B1:F1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Приложение № 1</vt:lpstr>
      <vt:lpstr>Приложение № 2</vt:lpstr>
      <vt:lpstr>Приложение № 3</vt:lpstr>
      <vt:lpstr>Приложение № 4</vt:lpstr>
      <vt:lpstr>Приложение № 5</vt:lpstr>
      <vt:lpstr>Приложение № 6</vt:lpstr>
      <vt:lpstr>Приложение № 7</vt:lpstr>
      <vt:lpstr>Приложение № 8</vt:lpstr>
      <vt:lpstr>Приложение № 9</vt:lpstr>
      <vt:lpstr>Приложение № 10</vt:lpstr>
      <vt:lpstr>Приложение № 11</vt:lpstr>
      <vt:lpstr>'Приложение № 3'!_ftn1</vt:lpstr>
      <vt:lpstr>'Приложение № 3'!_ftn2</vt:lpstr>
      <vt:lpstr>'Приложение № 3'!_ftn3</vt:lpstr>
      <vt:lpstr>'Приложение № 3'!_ftnref1</vt:lpstr>
      <vt:lpstr>'Приложение № 3'!_ftnref2</vt:lpstr>
      <vt:lpstr>'Приложение № 3'!_ftnref3</vt:lpstr>
      <vt:lpstr>'Приложение № 10'!Область_печати</vt:lpstr>
      <vt:lpstr>'Приложение № 11'!Область_печати</vt:lpstr>
      <vt:lpstr>'Приложение № 4'!Область_печати</vt:lpstr>
      <vt:lpstr>'Приложение № 5'!Область_печати</vt:lpstr>
      <vt:lpstr>'Приложение № 6'!Область_печати</vt:lpstr>
    </vt:vector>
  </TitlesOfParts>
  <Company>Контрольно-счетная палата Хабаровского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Яна Леонидовна</dc:creator>
  <cp:lastModifiedBy>Павлушкин Владимир Иванович</cp:lastModifiedBy>
  <cp:lastPrinted>2023-10-06T00:22:30Z</cp:lastPrinted>
  <dcterms:created xsi:type="dcterms:W3CDTF">2023-07-09T23:57:32Z</dcterms:created>
  <dcterms:modified xsi:type="dcterms:W3CDTF">2023-10-06T00:22:47Z</dcterms:modified>
</cp:coreProperties>
</file>